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worksheets/sheet3.xml" ContentType="application/vnd.openxmlformats-officedocument.spreadsheetml.worksheet+xml"/>
  <Default Extension="rels" ContentType="application/vnd.openxmlformats-package.relationships+xml"/>
  <Default Extension="png" ContentType="image/png"/>
  <Override PartName="/xl/worksheets/sheet12.xml" ContentType="application/vnd.openxmlformats-officedocument.spreadsheetml.worksheet+xml"/>
  <Default Extension="xml" ContentType="application/xml"/>
  <Override PartName="/xl/drawings/drawing8.xml" ContentType="application/vnd.openxmlformats-officedocument.drawing+xml"/>
  <Override PartName="/xl/worksheets/sheet10.xml" ContentType="application/vnd.openxmlformats-officedocument.spreadsheetml.worksheet+xml"/>
  <Override PartName="/xl/calcChain.xml" ContentType="application/vnd.openxmlformats-officedocument.spreadsheetml.calcChain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drawings/drawing11.xml" ContentType="application/vnd.openxmlformats-officedocument.drawing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ctrlProps/ctrlProp1.xml" ContentType="application/vnd.ms-excel.controlproperties+xml"/>
  <Override PartName="/docProps/app.xml" ContentType="application/vnd.openxmlformats-officedocument.extended-properties+xml"/>
  <Override PartName="/xl/worksheets/sheet13.xml" ContentType="application/vnd.openxmlformats-officedocument.spreadsheetml.worksheet+xml"/>
  <Override PartName="/xl/drawings/drawing9.xml" ContentType="application/vnd.openxmlformats-officedocument.drawing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drawings/drawing7.xml" ContentType="application/vnd.openxmlformats-officedocument.drawing+xml"/>
  <Override PartName="/xl/theme/theme1.xml" ContentType="application/vnd.openxmlformats-officedocument.theme+xml"/>
  <Default Extension="vml" ContentType="application/vnd.openxmlformats-officedocument.vmlDrawing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drawings/drawing5.xml" ContentType="application/vnd.openxmlformats-officedocument.drawing+xml"/>
  <Override PartName="/xl/drawings/drawing12.xml" ContentType="application/vnd.openxmlformats-officedocument.drawing+xml"/>
  <Override PartName="/docProps/custom.xml" ContentType="application/vnd.openxmlformats-officedocument.custom-properties+xml"/>
  <Override PartName="/xl/workbook.xml" ContentType="application/vnd.openxmlformats-officedocument.spreadsheetml.sheet.main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drawings/drawing10.xml" ContentType="application/vnd.openxmlformats-officedocument.drawing+xml"/>
  <Override PartName="/xl/worksheets/sheet14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autoCompressPictures="0"/>
  <bookViews>
    <workbookView xWindow="-20" yWindow="-20" windowWidth="22400" windowHeight="15160" tabRatio="917"/>
  </bookViews>
  <sheets>
    <sheet name="STARTSIDA" sheetId="26" r:id="rId1"/>
    <sheet name="Jan 2012" sheetId="65" r:id="rId2"/>
    <sheet name="Feb 2012" sheetId="56" r:id="rId3"/>
    <sheet name="Mars 2012" sheetId="54" r:id="rId4"/>
    <sheet name="April 2012" sheetId="55" r:id="rId5"/>
    <sheet name="Maj 2012" sheetId="52" r:id="rId6"/>
    <sheet name="Juni 2012" sheetId="53" r:id="rId7"/>
    <sheet name="Juli 2012" sheetId="51" r:id="rId8"/>
    <sheet name="Aug 2012" sheetId="58" r:id="rId9"/>
    <sheet name="Sep 2012" sheetId="59" r:id="rId10"/>
    <sheet name="Okt 2012" sheetId="60" r:id="rId11"/>
    <sheet name="Nov 2012" sheetId="62" r:id="rId12"/>
    <sheet name="Dec 2012" sheetId="63" r:id="rId13"/>
    <sheet name="UPPFÖLJNING" sheetId="61" r:id="rId14"/>
    <sheet name="Start" sheetId="64" state="veryHidden" r:id="rId15"/>
  </sheets>
  <definedNames>
    <definedName name="kontoplan" localSheetId="0">STARTSIDA!$G$16:$G$17</definedName>
    <definedName name="_xlnm.Print_Area" localSheetId="13">UPPFÖLJNING!$A$1:$P$33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5" i="55"/>
  <c r="L5"/>
  <c r="D5"/>
  <c r="F5"/>
  <c r="J4"/>
  <c r="L4"/>
  <c r="D4"/>
  <c r="F4"/>
  <c r="J3"/>
  <c r="L3"/>
  <c r="D3"/>
  <c r="F3"/>
  <c r="J2"/>
  <c r="L2"/>
  <c r="D2"/>
  <c r="F2"/>
  <c r="J1"/>
  <c r="L1"/>
  <c r="D1"/>
  <c r="F1"/>
  <c r="C6"/>
  <c r="P39"/>
  <c r="N39"/>
  <c r="K5"/>
  <c r="M39"/>
  <c r="K4"/>
  <c r="L39"/>
  <c r="K3"/>
  <c r="K39"/>
  <c r="K2"/>
  <c r="J39"/>
  <c r="K1"/>
  <c r="I39"/>
  <c r="E5"/>
  <c r="H39"/>
  <c r="E4"/>
  <c r="G39"/>
  <c r="E3"/>
  <c r="F39"/>
  <c r="E2"/>
  <c r="E39"/>
  <c r="E1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39"/>
  <c r="P40"/>
  <c r="B6"/>
  <c r="B2"/>
  <c r="J5" i="58"/>
  <c r="L5"/>
  <c r="D5"/>
  <c r="F5"/>
  <c r="J4"/>
  <c r="L4"/>
  <c r="D4"/>
  <c r="F4"/>
  <c r="J3"/>
  <c r="L3"/>
  <c r="D3"/>
  <c r="F3"/>
  <c r="J2"/>
  <c r="L2"/>
  <c r="D2"/>
  <c r="F2"/>
  <c r="J1"/>
  <c r="L1"/>
  <c r="D1"/>
  <c r="F1"/>
  <c r="C6"/>
  <c r="P39"/>
  <c r="N39"/>
  <c r="K5"/>
  <c r="M39"/>
  <c r="K4"/>
  <c r="L39"/>
  <c r="K3"/>
  <c r="K39"/>
  <c r="K2"/>
  <c r="J39"/>
  <c r="K1"/>
  <c r="I39"/>
  <c r="E5"/>
  <c r="H39"/>
  <c r="E4"/>
  <c r="G39"/>
  <c r="E3"/>
  <c r="F39"/>
  <c r="E2"/>
  <c r="E39"/>
  <c r="E1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39"/>
  <c r="P40"/>
  <c r="B6"/>
  <c r="B2"/>
  <c r="J5" i="63"/>
  <c r="L5"/>
  <c r="D5"/>
  <c r="F5"/>
  <c r="J4"/>
  <c r="L4"/>
  <c r="D4"/>
  <c r="F4"/>
  <c r="J3"/>
  <c r="L3"/>
  <c r="D3"/>
  <c r="F3"/>
  <c r="J2"/>
  <c r="L2"/>
  <c r="D2"/>
  <c r="F2"/>
  <c r="J1"/>
  <c r="L1"/>
  <c r="D1"/>
  <c r="F1"/>
  <c r="C6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P39"/>
  <c r="N39"/>
  <c r="K5"/>
  <c r="M39"/>
  <c r="K4"/>
  <c r="L39"/>
  <c r="K3"/>
  <c r="K39"/>
  <c r="K2"/>
  <c r="J39"/>
  <c r="K1"/>
  <c r="I39"/>
  <c r="E5"/>
  <c r="H39"/>
  <c r="E4"/>
  <c r="G39"/>
  <c r="E3"/>
  <c r="F39"/>
  <c r="E2"/>
  <c r="E39"/>
  <c r="E1"/>
  <c r="O39"/>
  <c r="P40"/>
  <c r="B6"/>
  <c r="B2"/>
  <c r="J5" i="56"/>
  <c r="L5"/>
  <c r="D5"/>
  <c r="F5"/>
  <c r="J4"/>
  <c r="L4"/>
  <c r="D4"/>
  <c r="F4"/>
  <c r="J3"/>
  <c r="L3"/>
  <c r="D3"/>
  <c r="F3"/>
  <c r="J2"/>
  <c r="L2"/>
  <c r="D2"/>
  <c r="F2"/>
  <c r="J1"/>
  <c r="L1"/>
  <c r="D1"/>
  <c r="F1"/>
  <c r="C6"/>
  <c r="P39"/>
  <c r="N39"/>
  <c r="K5"/>
  <c r="M39"/>
  <c r="K4"/>
  <c r="L39"/>
  <c r="K3"/>
  <c r="K39"/>
  <c r="K2"/>
  <c r="J39"/>
  <c r="K1"/>
  <c r="I39"/>
  <c r="E5"/>
  <c r="H39"/>
  <c r="E4"/>
  <c r="G39"/>
  <c r="E3"/>
  <c r="F39"/>
  <c r="E2"/>
  <c r="E39"/>
  <c r="E1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39"/>
  <c r="P40"/>
  <c r="B6"/>
  <c r="B2"/>
  <c r="J5" i="65"/>
  <c r="L5"/>
  <c r="J3"/>
  <c r="L3"/>
  <c r="J1"/>
  <c r="L1"/>
  <c r="J4"/>
  <c r="L4"/>
  <c r="J2"/>
  <c r="L2"/>
  <c r="D5"/>
  <c r="F5"/>
  <c r="D4"/>
  <c r="F4"/>
  <c r="D3"/>
  <c r="F3"/>
  <c r="D2"/>
  <c r="F2"/>
  <c r="D1"/>
  <c r="F1"/>
  <c r="P39"/>
  <c r="B6"/>
  <c r="C6"/>
  <c r="N39"/>
  <c r="M39"/>
  <c r="L39"/>
  <c r="K39"/>
  <c r="J39"/>
  <c r="I39"/>
  <c r="H39"/>
  <c r="G39"/>
  <c r="F39"/>
  <c r="E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E1"/>
  <c r="E2"/>
  <c r="E3"/>
  <c r="E4"/>
  <c r="E5"/>
  <c r="K1"/>
  <c r="K2"/>
  <c r="K3"/>
  <c r="K4"/>
  <c r="K5"/>
  <c r="O39"/>
  <c r="P40"/>
  <c r="B2"/>
  <c r="J5" i="51"/>
  <c r="L5"/>
  <c r="D5"/>
  <c r="F5"/>
  <c r="J4"/>
  <c r="L4"/>
  <c r="D4"/>
  <c r="F4"/>
  <c r="J3"/>
  <c r="L3"/>
  <c r="D3"/>
  <c r="F3"/>
  <c r="J2"/>
  <c r="L2"/>
  <c r="D2"/>
  <c r="F2"/>
  <c r="J1"/>
  <c r="L1"/>
  <c r="D1"/>
  <c r="F1"/>
  <c r="C6"/>
  <c r="P39"/>
  <c r="N39"/>
  <c r="K5"/>
  <c r="M39"/>
  <c r="K4"/>
  <c r="L39"/>
  <c r="K3"/>
  <c r="K39"/>
  <c r="K2"/>
  <c r="J39"/>
  <c r="K1"/>
  <c r="I39"/>
  <c r="E5"/>
  <c r="H39"/>
  <c r="E4"/>
  <c r="G39"/>
  <c r="E3"/>
  <c r="F39"/>
  <c r="E2"/>
  <c r="E39"/>
  <c r="E1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39"/>
  <c r="P40"/>
  <c r="B6"/>
  <c r="B2"/>
  <c r="J5" i="53"/>
  <c r="L5"/>
  <c r="D5"/>
  <c r="F5"/>
  <c r="J4"/>
  <c r="L4"/>
  <c r="D4"/>
  <c r="F4"/>
  <c r="J3"/>
  <c r="L3"/>
  <c r="D3"/>
  <c r="F3"/>
  <c r="J2"/>
  <c r="L2"/>
  <c r="D2"/>
  <c r="F2"/>
  <c r="J1"/>
  <c r="L1"/>
  <c r="D1"/>
  <c r="F1"/>
  <c r="C6"/>
  <c r="P39"/>
  <c r="N39"/>
  <c r="K5"/>
  <c r="M39"/>
  <c r="K4"/>
  <c r="L39"/>
  <c r="K3"/>
  <c r="K39"/>
  <c r="K2"/>
  <c r="J39"/>
  <c r="K1"/>
  <c r="I39"/>
  <c r="E5"/>
  <c r="H39"/>
  <c r="E4"/>
  <c r="G39"/>
  <c r="E3"/>
  <c r="F39"/>
  <c r="E2"/>
  <c r="E39"/>
  <c r="E1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39"/>
  <c r="P40"/>
  <c r="B6"/>
  <c r="B2"/>
  <c r="J5" i="52"/>
  <c r="L5"/>
  <c r="D5"/>
  <c r="F5"/>
  <c r="J4"/>
  <c r="L4"/>
  <c r="D4"/>
  <c r="F4"/>
  <c r="J3"/>
  <c r="L3"/>
  <c r="D3"/>
  <c r="F3"/>
  <c r="J2"/>
  <c r="L2"/>
  <c r="D2"/>
  <c r="F2"/>
  <c r="J1"/>
  <c r="L1"/>
  <c r="D1"/>
  <c r="F1"/>
  <c r="C6"/>
  <c r="P39"/>
  <c r="N39"/>
  <c r="K5"/>
  <c r="M39"/>
  <c r="K4"/>
  <c r="L39"/>
  <c r="K3"/>
  <c r="K39"/>
  <c r="K2"/>
  <c r="J39"/>
  <c r="K1"/>
  <c r="I39"/>
  <c r="E5"/>
  <c r="H39"/>
  <c r="E4"/>
  <c r="G39"/>
  <c r="E3"/>
  <c r="F39"/>
  <c r="E2"/>
  <c r="E39"/>
  <c r="E1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39"/>
  <c r="P40"/>
  <c r="B6"/>
  <c r="B2"/>
  <c r="J5" i="54"/>
  <c r="L5"/>
  <c r="D5"/>
  <c r="F5"/>
  <c r="J4"/>
  <c r="L4"/>
  <c r="D4"/>
  <c r="F4"/>
  <c r="J3"/>
  <c r="L3"/>
  <c r="D3"/>
  <c r="F3"/>
  <c r="J2"/>
  <c r="L2"/>
  <c r="D2"/>
  <c r="F2"/>
  <c r="J1"/>
  <c r="L1"/>
  <c r="D1"/>
  <c r="F1"/>
  <c r="C6"/>
  <c r="P39"/>
  <c r="N39"/>
  <c r="K5"/>
  <c r="M39"/>
  <c r="K4"/>
  <c r="L39"/>
  <c r="K3"/>
  <c r="K39"/>
  <c r="K2"/>
  <c r="J39"/>
  <c r="K1"/>
  <c r="I39"/>
  <c r="E5"/>
  <c r="H39"/>
  <c r="E4"/>
  <c r="G39"/>
  <c r="E3"/>
  <c r="F39"/>
  <c r="E2"/>
  <c r="E39"/>
  <c r="E1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39"/>
  <c r="P40"/>
  <c r="B6"/>
  <c r="B2"/>
  <c r="J5" i="62"/>
  <c r="L5"/>
  <c r="D5"/>
  <c r="F5"/>
  <c r="J4"/>
  <c r="L4"/>
  <c r="D4"/>
  <c r="F4"/>
  <c r="J3"/>
  <c r="L3"/>
  <c r="D3"/>
  <c r="F3"/>
  <c r="J2"/>
  <c r="L2"/>
  <c r="D2"/>
  <c r="F2"/>
  <c r="J1"/>
  <c r="L1"/>
  <c r="D1"/>
  <c r="F1"/>
  <c r="C6"/>
  <c r="P39"/>
  <c r="N39"/>
  <c r="K5"/>
  <c r="M39"/>
  <c r="K4"/>
  <c r="L39"/>
  <c r="K3"/>
  <c r="K39"/>
  <c r="K2"/>
  <c r="J39"/>
  <c r="K1"/>
  <c r="I39"/>
  <c r="E5"/>
  <c r="H39"/>
  <c r="E4"/>
  <c r="G39"/>
  <c r="E3"/>
  <c r="F39"/>
  <c r="E2"/>
  <c r="E39"/>
  <c r="E1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39"/>
  <c r="P40"/>
  <c r="B6"/>
  <c r="B2"/>
  <c r="J5" i="60"/>
  <c r="L5"/>
  <c r="D5"/>
  <c r="F5"/>
  <c r="J4"/>
  <c r="L4"/>
  <c r="D4"/>
  <c r="F4"/>
  <c r="J3"/>
  <c r="L3"/>
  <c r="D3"/>
  <c r="F3"/>
  <c r="J2"/>
  <c r="L2"/>
  <c r="D2"/>
  <c r="F2"/>
  <c r="J1"/>
  <c r="L1"/>
  <c r="D1"/>
  <c r="F1"/>
  <c r="C6"/>
  <c r="P39"/>
  <c r="N39"/>
  <c r="K5"/>
  <c r="M39"/>
  <c r="K4"/>
  <c r="L39"/>
  <c r="K3"/>
  <c r="K39"/>
  <c r="K2"/>
  <c r="J39"/>
  <c r="K1"/>
  <c r="I39"/>
  <c r="E5"/>
  <c r="H39"/>
  <c r="E4"/>
  <c r="G39"/>
  <c r="E3"/>
  <c r="F39"/>
  <c r="E2"/>
  <c r="E39"/>
  <c r="E1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39"/>
  <c r="P40"/>
  <c r="B6"/>
  <c r="B2"/>
  <c r="J5" i="59"/>
  <c r="L5"/>
  <c r="D5"/>
  <c r="F5"/>
  <c r="J4"/>
  <c r="L4"/>
  <c r="D4"/>
  <c r="F4"/>
  <c r="J3"/>
  <c r="L3"/>
  <c r="D3"/>
  <c r="F3"/>
  <c r="J2"/>
  <c r="L2"/>
  <c r="D2"/>
  <c r="F2"/>
  <c r="J1"/>
  <c r="L1"/>
  <c r="D1"/>
  <c r="F1"/>
  <c r="C6"/>
  <c r="P39"/>
  <c r="N39"/>
  <c r="K5"/>
  <c r="M39"/>
  <c r="K4"/>
  <c r="L39"/>
  <c r="K3"/>
  <c r="K39"/>
  <c r="K2"/>
  <c r="J39"/>
  <c r="K1"/>
  <c r="I39"/>
  <c r="E5"/>
  <c r="H39"/>
  <c r="E4"/>
  <c r="G39"/>
  <c r="E3"/>
  <c r="F39"/>
  <c r="E2"/>
  <c r="E39"/>
  <c r="E1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39"/>
  <c r="P40"/>
  <c r="B6"/>
  <c r="B2"/>
  <c r="D30" i="26"/>
  <c r="D23"/>
  <c r="D24"/>
  <c r="D25"/>
  <c r="M14" i="61"/>
  <c r="B14"/>
  <c r="C14"/>
  <c r="D14"/>
  <c r="E14"/>
  <c r="F14"/>
  <c r="G14"/>
  <c r="H14"/>
  <c r="I14"/>
  <c r="J14"/>
  <c r="K14"/>
  <c r="M27"/>
  <c r="M26"/>
  <c r="M25"/>
  <c r="M24"/>
  <c r="M23"/>
  <c r="M19"/>
  <c r="M18"/>
  <c r="M17"/>
  <c r="M16"/>
  <c r="M15"/>
  <c r="B15"/>
  <c r="K27"/>
  <c r="J27"/>
  <c r="I27"/>
  <c r="H27"/>
  <c r="G27"/>
  <c r="F27"/>
  <c r="E27"/>
  <c r="D27"/>
  <c r="C27"/>
  <c r="B27"/>
  <c r="K26"/>
  <c r="J26"/>
  <c r="I26"/>
  <c r="H26"/>
  <c r="G26"/>
  <c r="F26"/>
  <c r="E26"/>
  <c r="D26"/>
  <c r="C26"/>
  <c r="B26"/>
  <c r="K25"/>
  <c r="J25"/>
  <c r="I25"/>
  <c r="H25"/>
  <c r="G25"/>
  <c r="F25"/>
  <c r="E25"/>
  <c r="D25"/>
  <c r="C25"/>
  <c r="B25"/>
  <c r="K24"/>
  <c r="J24"/>
  <c r="I24"/>
  <c r="H24"/>
  <c r="G24"/>
  <c r="F24"/>
  <c r="E24"/>
  <c r="D24"/>
  <c r="C24"/>
  <c r="B24"/>
  <c r="K23"/>
  <c r="J23"/>
  <c r="I23"/>
  <c r="H23"/>
  <c r="G23"/>
  <c r="F23"/>
  <c r="E23"/>
  <c r="D23"/>
  <c r="C23"/>
  <c r="B23"/>
  <c r="K19"/>
  <c r="J19"/>
  <c r="I19"/>
  <c r="H19"/>
  <c r="G19"/>
  <c r="F19"/>
  <c r="E19"/>
  <c r="D19"/>
  <c r="C19"/>
  <c r="B19"/>
  <c r="K18"/>
  <c r="J18"/>
  <c r="I18"/>
  <c r="H18"/>
  <c r="G18"/>
  <c r="F18"/>
  <c r="E18"/>
  <c r="D18"/>
  <c r="C18"/>
  <c r="B18"/>
  <c r="K17"/>
  <c r="J17"/>
  <c r="I17"/>
  <c r="H17"/>
  <c r="G17"/>
  <c r="F17"/>
  <c r="E17"/>
  <c r="D17"/>
  <c r="C17"/>
  <c r="B17"/>
  <c r="K16"/>
  <c r="J16"/>
  <c r="I16"/>
  <c r="H16"/>
  <c r="G16"/>
  <c r="F16"/>
  <c r="E16"/>
  <c r="D16"/>
  <c r="C16"/>
  <c r="B16"/>
  <c r="K15"/>
  <c r="J15"/>
  <c r="I15"/>
  <c r="H15"/>
  <c r="G15"/>
  <c r="F15"/>
  <c r="E15"/>
  <c r="D15"/>
  <c r="C15"/>
  <c r="M28"/>
  <c r="F28"/>
  <c r="F30"/>
  <c r="G28"/>
  <c r="G30"/>
  <c r="C28"/>
  <c r="K28"/>
  <c r="D28"/>
  <c r="I28"/>
  <c r="I30"/>
  <c r="E28"/>
  <c r="H28"/>
  <c r="B28"/>
  <c r="B30"/>
  <c r="J28"/>
  <c r="J30"/>
  <c r="D30"/>
  <c r="H30"/>
  <c r="C30"/>
  <c r="E30"/>
  <c r="K30"/>
  <c r="C1"/>
  <c r="H1"/>
  <c r="C2"/>
  <c r="H2"/>
  <c r="C3"/>
  <c r="H3"/>
  <c r="C4"/>
  <c r="H4"/>
  <c r="C5"/>
  <c r="H5"/>
  <c r="A7"/>
  <c r="L26"/>
  <c r="L23"/>
  <c r="O23"/>
  <c r="L19"/>
  <c r="M21"/>
  <c r="L27"/>
  <c r="L25"/>
  <c r="L24"/>
  <c r="L28"/>
  <c r="N19"/>
  <c r="M30"/>
  <c r="L18"/>
  <c r="L17"/>
  <c r="L16"/>
  <c r="L15"/>
  <c r="N18"/>
  <c r="O18"/>
  <c r="N24"/>
  <c r="O24"/>
  <c r="N26"/>
  <c r="O26"/>
  <c r="N25"/>
  <c r="O25"/>
  <c r="B21"/>
  <c r="B33"/>
  <c r="C21"/>
  <c r="C33"/>
  <c r="D21"/>
  <c r="D33"/>
  <c r="E21"/>
  <c r="E33"/>
  <c r="F21"/>
  <c r="F33"/>
  <c r="G21"/>
  <c r="G33"/>
  <c r="H21"/>
  <c r="H33"/>
  <c r="I21"/>
  <c r="I33"/>
  <c r="J21"/>
  <c r="J33"/>
  <c r="K21"/>
  <c r="K33"/>
  <c r="M33"/>
  <c r="L14"/>
  <c r="N16"/>
  <c r="O16"/>
  <c r="N28"/>
  <c r="O28"/>
  <c r="N15"/>
  <c r="O15"/>
  <c r="N27"/>
  <c r="O27"/>
  <c r="L30"/>
  <c r="N14"/>
  <c r="N17"/>
  <c r="O17"/>
  <c r="O19"/>
  <c r="O14"/>
  <c r="P14"/>
  <c r="L21"/>
  <c r="L33"/>
  <c r="O30"/>
  <c r="N30"/>
  <c r="N21"/>
  <c r="N33"/>
  <c r="O21"/>
  <c r="O33"/>
  <c r="P15"/>
  <c r="P16"/>
  <c r="P17"/>
  <c r="P18"/>
  <c r="P19"/>
  <c r="P23"/>
  <c r="P21"/>
  <c r="P24"/>
  <c r="P25"/>
  <c r="P26"/>
  <c r="P27"/>
  <c r="P28"/>
  <c r="P33"/>
  <c r="P30"/>
</calcChain>
</file>

<file path=xl/connections.xml><?xml version="1.0" encoding="utf-8"?>
<connections xmlns="http://schemas.openxmlformats.org/spreadsheetml/2006/main">
  <connection id="1" name="Connection" type="4" refreshedVersion="3" background="1" saveData="1">
    <webPr sourceData="1" parsePre="1" consecutive="1" xl2000="1" url="http://intra.sofuk.fi/ekonomi_och_forvaltning/ekonomi/kontoplan" htmlTables="1"/>
  </connection>
</connections>
</file>

<file path=xl/sharedStrings.xml><?xml version="1.0" encoding="utf-8"?>
<sst xmlns="http://schemas.openxmlformats.org/spreadsheetml/2006/main" count="214" uniqueCount="59">
  <si>
    <t>Dat</t>
  </si>
  <si>
    <t>Arbetsuppgifter</t>
  </si>
  <si>
    <t>H
tot.</t>
  </si>
  <si>
    <t>Kostnader som skall  internfaktureras</t>
  </si>
  <si>
    <t>Månadens arbetstid</t>
  </si>
  <si>
    <t xml:space="preserve">   +/-</t>
  </si>
  <si>
    <t xml:space="preserve">ARBETSTIDSDAGBOK </t>
  </si>
  <si>
    <t>Grunduppgifter</t>
  </si>
  <si>
    <t>Namn:</t>
  </si>
  <si>
    <t>Min arbetstid fördelas på följande kostnadsställen:</t>
  </si>
  <si>
    <t>Min arbetsskyldighet är:</t>
  </si>
  <si>
    <t>Antalet semesterdagar:</t>
  </si>
  <si>
    <t>Undervisningsskyldighet/vecka:</t>
  </si>
  <si>
    <t>Antal helgdagar som avdras/läsår</t>
  </si>
  <si>
    <t>LÄSÅRETS ARB.SKYLDIGHET:</t>
  </si>
  <si>
    <t>Anställningsförhållande i %</t>
  </si>
  <si>
    <t>timmar</t>
  </si>
  <si>
    <t>Veckoarbetstid i timmar:</t>
  </si>
  <si>
    <t>OBS! Fyll i månadens arbetsdagar i dagbokens kolumn A39</t>
  </si>
  <si>
    <t>Tidsperiod</t>
  </si>
  <si>
    <t>Sammanställning av arbetstid</t>
  </si>
  <si>
    <t>Mål för arbetstiden</t>
  </si>
  <si>
    <t>Huvudsyssla=1, bisyssla=0</t>
  </si>
  <si>
    <t>C-lön</t>
  </si>
  <si>
    <t>Löpande
uppföljning</t>
  </si>
  <si>
    <t>Alternativ 3: Anställd med veckoarbetstid Akta och Ukta bilaga E för vuxenutb.center</t>
  </si>
  <si>
    <t>Uppgiftslämnarens underskrift __/__201__ __________________________________________      Godkännande __/__ 201__ ___________________________________________________</t>
  </si>
  <si>
    <t>Alternativ 1:  Lärare med undervisningskyldighet Ukta, bilaga C4</t>
  </si>
  <si>
    <t>Alternativ 2:  Lärare med totalarbetstid Ukta, skog och S&amp;H</t>
  </si>
  <si>
    <t>Akta o.
E-bilaga</t>
  </si>
  <si>
    <t>Summa:</t>
  </si>
  <si>
    <r>
      <t xml:space="preserve">Arbetstid </t>
    </r>
    <r>
      <rPr>
        <sz val="8"/>
        <color theme="1"/>
        <rFont val="Calibri"/>
        <family val="2"/>
        <scheme val="minor"/>
      </rPr>
      <t>tot.tid - matrast minst 30 min.</t>
    </r>
    <r>
      <rPr>
        <sz val="7"/>
        <color theme="1"/>
        <rFont val="Calibri"/>
        <family val="2"/>
        <scheme val="minor"/>
      </rPr>
      <t xml:space="preserve">
           M</t>
    </r>
    <r>
      <rPr>
        <sz val="7"/>
        <color indexed="8"/>
        <rFont val="Arial"/>
        <family val="2"/>
      </rPr>
      <t>ellan klockslagen                             Tim.totalt</t>
    </r>
  </si>
  <si>
    <t>Av-
vikelse</t>
  </si>
  <si>
    <t>Anställd med veckoarbetstid Akta och Ukta bilaga E för vuxenutb.center</t>
  </si>
  <si>
    <t>KOM IHÅG! Fyll i månadens arbetsdagar i dagbokens kolumn A39</t>
  </si>
  <si>
    <t xml:space="preserve">TOTALT </t>
  </si>
  <si>
    <t>+/- arbetstimmar</t>
  </si>
  <si>
    <t>Skriv in i rutan till vilket år du vill uppdatera arbetsbok till</t>
  </si>
  <si>
    <t>år</t>
  </si>
  <si>
    <t>Januari 2012</t>
  </si>
  <si>
    <t>Februari 2012</t>
  </si>
  <si>
    <t>Mars 2012</t>
  </si>
  <si>
    <t>April 2012</t>
  </si>
  <si>
    <t>Maj 2012</t>
  </si>
  <si>
    <t>Juni 2012</t>
  </si>
  <si>
    <t>Våren 2012</t>
  </si>
  <si>
    <t>Juli 2012</t>
  </si>
  <si>
    <t>Augusti 2012</t>
  </si>
  <si>
    <t>September 2012</t>
  </si>
  <si>
    <t>Oktober 2012</t>
  </si>
  <si>
    <t>November 2012</t>
  </si>
  <si>
    <t>December 2012</t>
  </si>
  <si>
    <t>Hösten 2012</t>
  </si>
  <si>
    <t>31/12/2011</t>
  </si>
  <si>
    <t>Löpande arbetstidsuppföljning år 2012</t>
  </si>
  <si>
    <t>Övrigt arbete</t>
  </si>
  <si>
    <t>Övrigt arbete vid Optima</t>
  </si>
  <si>
    <t>90-46136 Yrkesproffs i Sv.finland 2</t>
  </si>
  <si>
    <t>Namn Namn</t>
    <phoneticPr fontId="1" type="noConversion"/>
  </si>
</sst>
</file>

<file path=xl/styles.xml><?xml version="1.0" encoding="utf-8"?>
<styleSheet xmlns="http://schemas.openxmlformats.org/spreadsheetml/2006/main">
  <numFmts count="2">
    <numFmt numFmtId="164" formatCode="0.0"/>
    <numFmt numFmtId="165" formatCode="d"/>
  </numFmts>
  <fonts count="49"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i/>
      <sz val="8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b/>
      <sz val="16"/>
      <color indexed="62"/>
      <name val="Calibri"/>
      <family val="2"/>
      <scheme val="minor"/>
    </font>
    <font>
      <b/>
      <sz val="12"/>
      <color indexed="62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color indexed="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20"/>
      <color indexed="62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7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trike/>
      <sz val="7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indexed="8"/>
      <name val="Arial"/>
      <family val="2"/>
    </font>
    <font>
      <sz val="10"/>
      <color indexed="8"/>
      <name val="Arial"/>
      <family val="2"/>
    </font>
    <font>
      <b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"/>
      <name val="Arial Narrow"/>
      <family val="2"/>
    </font>
    <font>
      <sz val="8"/>
      <name val="Arial Narrow"/>
      <family val="2"/>
    </font>
    <font>
      <sz val="10"/>
      <color indexed="8"/>
      <name val="Arial Narrow"/>
      <family val="2"/>
    </font>
    <font>
      <sz val="10"/>
      <name val="Arial"/>
    </font>
    <font>
      <b/>
      <sz val="10"/>
      <name val="Arial"/>
      <family val="2"/>
    </font>
    <font>
      <sz val="7"/>
      <name val="Arial Narrow"/>
      <family val="2"/>
    </font>
    <font>
      <sz val="8"/>
      <name val="Verdana"/>
    </font>
    <font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lightHorizontal"/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4" fillId="0" borderId="0"/>
  </cellStyleXfs>
  <cellXfs count="19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9" fontId="7" fillId="0" borderId="9" xfId="0" applyNumberFormat="1" applyFont="1" applyBorder="1" applyProtection="1">
      <protection locked="0"/>
    </xf>
    <xf numFmtId="2" fontId="3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Fill="1" applyBorder="1"/>
    <xf numFmtId="0" fontId="14" fillId="0" borderId="0" xfId="0" applyFont="1" applyFill="1"/>
    <xf numFmtId="0" fontId="15" fillId="0" borderId="0" xfId="0" applyFont="1" applyAlignment="1">
      <alignment horizontal="left"/>
    </xf>
    <xf numFmtId="49" fontId="17" fillId="0" borderId="0" xfId="0" applyNumberFormat="1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 applyAlignment="1">
      <alignment horizontal="center" wrapText="1"/>
    </xf>
    <xf numFmtId="1" fontId="16" fillId="0" borderId="2" xfId="0" applyNumberFormat="1" applyFont="1" applyFill="1" applyBorder="1" applyAlignment="1">
      <alignment horizontal="center" wrapText="1"/>
    </xf>
    <xf numFmtId="2" fontId="7" fillId="0" borderId="7" xfId="0" applyNumberFormat="1" applyFont="1" applyFill="1" applyBorder="1" applyAlignment="1">
      <alignment horizontal="center"/>
    </xf>
    <xf numFmtId="49" fontId="20" fillId="0" borderId="4" xfId="0" applyNumberFormat="1" applyFont="1" applyBorder="1" applyAlignment="1">
      <alignment horizontal="right"/>
    </xf>
    <xf numFmtId="0" fontId="21" fillId="0" borderId="7" xfId="0" applyFont="1" applyBorder="1" applyProtection="1">
      <protection locked="0"/>
    </xf>
    <xf numFmtId="0" fontId="3" fillId="0" borderId="0" xfId="0" applyFont="1" applyFill="1"/>
    <xf numFmtId="0" fontId="8" fillId="0" borderId="5" xfId="0" applyFont="1" applyBorder="1" applyAlignment="1">
      <alignment horizontal="right"/>
    </xf>
    <xf numFmtId="0" fontId="22" fillId="0" borderId="0" xfId="0" applyFont="1"/>
    <xf numFmtId="0" fontId="23" fillId="0" borderId="0" xfId="0" applyFont="1"/>
    <xf numFmtId="2" fontId="24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 applyAlignment="1">
      <alignment horizontal="right"/>
    </xf>
    <xf numFmtId="2" fontId="7" fillId="0" borderId="7" xfId="0" applyNumberFormat="1" applyFont="1" applyBorder="1" applyAlignment="1">
      <alignment horizontal="center"/>
    </xf>
    <xf numFmtId="0" fontId="7" fillId="0" borderId="0" xfId="0" applyFont="1"/>
    <xf numFmtId="0" fontId="25" fillId="0" borderId="0" xfId="0" applyFont="1" applyAlignment="1">
      <alignment horizontal="left"/>
    </xf>
    <xf numFmtId="0" fontId="7" fillId="0" borderId="13" xfId="0" applyFont="1" applyFill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164" fontId="18" fillId="0" borderId="10" xfId="0" applyNumberFormat="1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0" fontId="7" fillId="0" borderId="9" xfId="0" applyFont="1" applyBorder="1" applyAlignment="1">
      <alignment wrapText="1"/>
    </xf>
    <xf numFmtId="49" fontId="21" fillId="0" borderId="8" xfId="0" applyNumberFormat="1" applyFont="1" applyBorder="1" applyAlignment="1"/>
    <xf numFmtId="2" fontId="7" fillId="4" borderId="7" xfId="0" applyNumberFormat="1" applyFont="1" applyFill="1" applyBorder="1" applyAlignment="1">
      <alignment horizontal="center"/>
    </xf>
    <xf numFmtId="0" fontId="26" fillId="4" borderId="7" xfId="0" applyNumberFormat="1" applyFont="1" applyFill="1" applyBorder="1" applyAlignment="1">
      <alignment horizontal="center"/>
    </xf>
    <xf numFmtId="0" fontId="27" fillId="4" borderId="7" xfId="0" applyNumberFormat="1" applyFont="1" applyFill="1" applyBorder="1" applyAlignment="1">
      <alignment horizontal="center"/>
    </xf>
    <xf numFmtId="0" fontId="26" fillId="0" borderId="7" xfId="0" applyNumberFormat="1" applyFont="1" applyBorder="1" applyAlignment="1">
      <alignment horizontal="center"/>
    </xf>
    <xf numFmtId="0" fontId="27" fillId="0" borderId="7" xfId="0" applyNumberFormat="1" applyFont="1" applyBorder="1" applyAlignment="1">
      <alignment horizontal="center"/>
    </xf>
    <xf numFmtId="2" fontId="12" fillId="0" borderId="8" xfId="0" applyNumberFormat="1" applyFont="1" applyBorder="1"/>
    <xf numFmtId="49" fontId="28" fillId="0" borderId="7" xfId="0" applyNumberFormat="1" applyFont="1" applyBorder="1" applyAlignment="1"/>
    <xf numFmtId="2" fontId="13" fillId="0" borderId="8" xfId="0" applyNumberFormat="1" applyFont="1" applyBorder="1" applyAlignment="1">
      <alignment horizontal="center"/>
    </xf>
    <xf numFmtId="2" fontId="13" fillId="0" borderId="7" xfId="0" applyNumberFormat="1" applyFont="1" applyBorder="1" applyAlignment="1">
      <alignment horizontal="center"/>
    </xf>
    <xf numFmtId="2" fontId="13" fillId="0" borderId="7" xfId="0" applyNumberFormat="1" applyFont="1" applyFill="1" applyBorder="1" applyAlignment="1">
      <alignment horizontal="center"/>
    </xf>
    <xf numFmtId="164" fontId="13" fillId="0" borderId="8" xfId="0" applyNumberFormat="1" applyFont="1" applyBorder="1" applyAlignment="1">
      <alignment horizontal="center"/>
    </xf>
    <xf numFmtId="2" fontId="13" fillId="0" borderId="8" xfId="0" applyNumberFormat="1" applyFont="1" applyBorder="1"/>
    <xf numFmtId="49" fontId="28" fillId="0" borderId="8" xfId="0" applyNumberFormat="1" applyFont="1" applyBorder="1" applyAlignment="1"/>
    <xf numFmtId="164" fontId="29" fillId="0" borderId="8" xfId="0" applyNumberFormat="1" applyFont="1" applyFill="1" applyBorder="1" applyAlignment="1">
      <alignment horizontal="center"/>
    </xf>
    <xf numFmtId="2" fontId="13" fillId="0" borderId="8" xfId="0" applyNumberFormat="1" applyFont="1" applyFill="1" applyBorder="1" applyAlignment="1">
      <alignment horizontal="center"/>
    </xf>
    <xf numFmtId="49" fontId="28" fillId="0" borderId="8" xfId="0" applyNumberFormat="1" applyFont="1" applyBorder="1" applyAlignment="1">
      <alignment wrapText="1"/>
    </xf>
    <xf numFmtId="49" fontId="28" fillId="2" borderId="8" xfId="0" applyNumberFormat="1" applyFont="1" applyFill="1" applyBorder="1" applyAlignment="1"/>
    <xf numFmtId="2" fontId="13" fillId="2" borderId="8" xfId="0" applyNumberFormat="1" applyFont="1" applyFill="1" applyBorder="1" applyAlignment="1">
      <alignment horizontal="center"/>
    </xf>
    <xf numFmtId="2" fontId="13" fillId="2" borderId="7" xfId="0" applyNumberFormat="1" applyFont="1" applyFill="1" applyBorder="1" applyAlignment="1">
      <alignment horizontal="center"/>
    </xf>
    <xf numFmtId="164" fontId="29" fillId="2" borderId="8" xfId="0" applyNumberFormat="1" applyFont="1" applyFill="1" applyBorder="1" applyAlignment="1">
      <alignment horizontal="center"/>
    </xf>
    <xf numFmtId="2" fontId="13" fillId="0" borderId="16" xfId="0" applyNumberFormat="1" applyFont="1" applyBorder="1"/>
    <xf numFmtId="49" fontId="28" fillId="3" borderId="7" xfId="0" applyNumberFormat="1" applyFont="1" applyFill="1" applyBorder="1" applyAlignment="1"/>
    <xf numFmtId="2" fontId="13" fillId="3" borderId="8" xfId="0" applyNumberFormat="1" applyFont="1" applyFill="1" applyBorder="1" applyAlignment="1">
      <alignment horizontal="center"/>
    </xf>
    <xf numFmtId="2" fontId="13" fillId="0" borderId="9" xfId="0" applyNumberFormat="1" applyFont="1" applyBorder="1"/>
    <xf numFmtId="2" fontId="13" fillId="0" borderId="17" xfId="0" applyNumberFormat="1" applyFont="1" applyBorder="1"/>
    <xf numFmtId="49" fontId="28" fillId="2" borderId="8" xfId="0" applyNumberFormat="1" applyFont="1" applyFill="1" applyBorder="1" applyAlignment="1">
      <alignment wrapText="1"/>
    </xf>
    <xf numFmtId="49" fontId="28" fillId="3" borderId="8" xfId="0" applyNumberFormat="1" applyFont="1" applyFill="1" applyBorder="1" applyAlignment="1"/>
    <xf numFmtId="2" fontId="3" fillId="0" borderId="0" xfId="0" applyNumberFormat="1" applyFont="1" applyAlignment="1">
      <alignment horizontal="left"/>
    </xf>
    <xf numFmtId="0" fontId="3" fillId="0" borderId="9" xfId="0" applyFont="1" applyBorder="1" applyProtection="1">
      <protection locked="0"/>
    </xf>
    <xf numFmtId="0" fontId="7" fillId="0" borderId="9" xfId="0" applyFont="1" applyBorder="1" applyProtection="1">
      <protection locked="0"/>
    </xf>
    <xf numFmtId="2" fontId="7" fillId="0" borderId="9" xfId="0" applyNumberFormat="1" applyFont="1" applyBorder="1" applyProtection="1">
      <protection locked="0"/>
    </xf>
    <xf numFmtId="0" fontId="7" fillId="0" borderId="8" xfId="0" applyFont="1" applyBorder="1" applyAlignment="1" applyProtection="1">
      <alignment wrapText="1"/>
      <protection locked="0"/>
    </xf>
    <xf numFmtId="0" fontId="7" fillId="0" borderId="8" xfId="0" applyFont="1" applyFill="1" applyBorder="1" applyAlignment="1" applyProtection="1">
      <alignment wrapText="1"/>
      <protection locked="0"/>
    </xf>
    <xf numFmtId="0" fontId="7" fillId="0" borderId="8" xfId="0" applyFont="1" applyFill="1" applyBorder="1" applyProtection="1">
      <protection locked="0"/>
    </xf>
    <xf numFmtId="49" fontId="32" fillId="0" borderId="0" xfId="0" applyNumberFormat="1" applyFont="1" applyBorder="1" applyAlignment="1">
      <alignment horizontal="left"/>
    </xf>
    <xf numFmtId="0" fontId="33" fillId="0" borderId="0" xfId="0" applyFont="1" applyFill="1" applyBorder="1"/>
    <xf numFmtId="0" fontId="34" fillId="0" borderId="0" xfId="0" applyFont="1" applyFill="1"/>
    <xf numFmtId="0" fontId="34" fillId="0" borderId="0" xfId="0" applyFont="1"/>
    <xf numFmtId="1" fontId="32" fillId="0" borderId="2" xfId="0" applyNumberFormat="1" applyFont="1" applyFill="1" applyBorder="1" applyAlignment="1">
      <alignment horizontal="center" wrapText="1"/>
    </xf>
    <xf numFmtId="164" fontId="30" fillId="0" borderId="2" xfId="0" applyNumberFormat="1" applyFont="1" applyFill="1" applyBorder="1" applyAlignment="1">
      <alignment horizontal="center" wrapText="1"/>
    </xf>
    <xf numFmtId="0" fontId="30" fillId="0" borderId="3" xfId="0" applyFont="1" applyFill="1" applyBorder="1" applyAlignment="1">
      <alignment horizontal="center" wrapText="1"/>
    </xf>
    <xf numFmtId="49" fontId="30" fillId="0" borderId="7" xfId="0" applyNumberFormat="1" applyFont="1" applyFill="1" applyBorder="1" applyProtection="1">
      <protection locked="0"/>
    </xf>
    <xf numFmtId="2" fontId="30" fillId="0" borderId="7" xfId="0" applyNumberFormat="1" applyFont="1" applyFill="1" applyBorder="1" applyAlignment="1" applyProtection="1">
      <alignment horizontal="center"/>
      <protection locked="0"/>
    </xf>
    <xf numFmtId="2" fontId="30" fillId="0" borderId="8" xfId="0" applyNumberFormat="1" applyFont="1" applyFill="1" applyBorder="1" applyAlignment="1" applyProtection="1">
      <alignment horizontal="center"/>
      <protection locked="0"/>
    </xf>
    <xf numFmtId="49" fontId="35" fillId="0" borderId="8" xfId="0" applyNumberFormat="1" applyFont="1" applyBorder="1" applyProtection="1">
      <protection locked="0"/>
    </xf>
    <xf numFmtId="0" fontId="35" fillId="0" borderId="8" xfId="0" applyFont="1" applyBorder="1" applyProtection="1">
      <protection locked="0"/>
    </xf>
    <xf numFmtId="49" fontId="38" fillId="0" borderId="8" xfId="0" applyNumberFormat="1" applyFont="1" applyBorder="1" applyAlignment="1" applyProtection="1">
      <alignment horizontal="center"/>
      <protection locked="0"/>
    </xf>
    <xf numFmtId="0" fontId="39" fillId="0" borderId="6" xfId="0" applyFont="1" applyBorder="1" applyAlignment="1">
      <alignment horizontal="right"/>
    </xf>
    <xf numFmtId="2" fontId="35" fillId="0" borderId="1" xfId="0" applyNumberFormat="1" applyFont="1" applyFill="1" applyBorder="1" applyAlignment="1">
      <alignment horizontal="center"/>
    </xf>
    <xf numFmtId="2" fontId="30" fillId="0" borderId="2" xfId="0" applyNumberFormat="1" applyFont="1" applyFill="1" applyBorder="1" applyAlignment="1">
      <alignment horizontal="center"/>
    </xf>
    <xf numFmtId="0" fontId="40" fillId="0" borderId="3" xfId="0" applyFont="1" applyFill="1" applyBorder="1" applyAlignment="1">
      <alignment horizontal="center"/>
    </xf>
    <xf numFmtId="0" fontId="9" fillId="0" borderId="8" xfId="0" applyFont="1" applyBorder="1"/>
    <xf numFmtId="0" fontId="3" fillId="5" borderId="0" xfId="0" applyFont="1" applyFill="1" applyBorder="1"/>
    <xf numFmtId="0" fontId="3" fillId="5" borderId="0" xfId="0" applyFont="1" applyFill="1"/>
    <xf numFmtId="0" fontId="6" fillId="5" borderId="0" xfId="0" applyFont="1" applyFill="1"/>
    <xf numFmtId="49" fontId="35" fillId="0" borderId="7" xfId="0" applyNumberFormat="1" applyFont="1" applyBorder="1" applyProtection="1">
      <protection locked="0"/>
    </xf>
    <xf numFmtId="2" fontId="30" fillId="0" borderId="21" xfId="0" applyNumberFormat="1" applyFont="1" applyFill="1" applyBorder="1" applyAlignment="1" applyProtection="1">
      <alignment horizontal="center"/>
      <protection locked="0"/>
    </xf>
    <xf numFmtId="2" fontId="30" fillId="0" borderId="23" xfId="0" applyNumberFormat="1" applyFont="1" applyFill="1" applyBorder="1" applyAlignment="1" applyProtection="1">
      <alignment horizontal="center"/>
      <protection locked="0"/>
    </xf>
    <xf numFmtId="49" fontId="30" fillId="0" borderId="17" xfId="0" applyNumberFormat="1" applyFont="1" applyFill="1" applyBorder="1" applyProtection="1">
      <protection locked="0"/>
    </xf>
    <xf numFmtId="2" fontId="30" fillId="0" borderId="20" xfId="0" applyNumberFormat="1" applyFont="1" applyFill="1" applyBorder="1" applyAlignment="1" applyProtection="1">
      <alignment horizontal="center"/>
      <protection locked="0"/>
    </xf>
    <xf numFmtId="2" fontId="30" fillId="0" borderId="22" xfId="0" applyNumberFormat="1" applyFont="1" applyFill="1" applyBorder="1" applyAlignment="1" applyProtection="1">
      <alignment horizontal="center"/>
      <protection locked="0"/>
    </xf>
    <xf numFmtId="1" fontId="32" fillId="0" borderId="18" xfId="0" applyNumberFormat="1" applyFont="1" applyFill="1" applyBorder="1" applyAlignment="1">
      <alignment horizontal="center" wrapText="1"/>
    </xf>
    <xf numFmtId="164" fontId="30" fillId="0" borderId="1" xfId="0" applyNumberFormat="1" applyFont="1" applyFill="1" applyBorder="1" applyAlignment="1">
      <alignment horizontal="center" wrapText="1"/>
    </xf>
    <xf numFmtId="0" fontId="40" fillId="0" borderId="15" xfId="0" applyFont="1" applyFill="1" applyBorder="1" applyAlignment="1">
      <alignment horizontal="center"/>
    </xf>
    <xf numFmtId="2" fontId="30" fillId="0" borderId="9" xfId="0" applyNumberFormat="1" applyFont="1" applyFill="1" applyBorder="1" applyAlignment="1">
      <alignment horizontal="center"/>
    </xf>
    <xf numFmtId="0" fontId="13" fillId="6" borderId="0" xfId="0" applyFont="1" applyFill="1" applyBorder="1"/>
    <xf numFmtId="0" fontId="3" fillId="6" borderId="0" xfId="0" applyFont="1" applyFill="1"/>
    <xf numFmtId="0" fontId="3" fillId="7" borderId="0" xfId="0" applyFont="1" applyFill="1"/>
    <xf numFmtId="0" fontId="7" fillId="7" borderId="1" xfId="0" applyFont="1" applyFill="1" applyBorder="1" applyAlignment="1" applyProtection="1">
      <alignment horizontal="right"/>
      <protection locked="0"/>
    </xf>
    <xf numFmtId="0" fontId="9" fillId="7" borderId="0" xfId="0" applyFont="1" applyFill="1"/>
    <xf numFmtId="0" fontId="43" fillId="0" borderId="0" xfId="0" applyFont="1"/>
    <xf numFmtId="2" fontId="41" fillId="0" borderId="0" xfId="0" applyNumberFormat="1" applyFont="1" applyFill="1" applyBorder="1" applyAlignment="1">
      <alignment horizontal="center" vertical="top"/>
    </xf>
    <xf numFmtId="0" fontId="43" fillId="0" borderId="0" xfId="0" applyFont="1" applyAlignment="1">
      <alignment horizontal="center"/>
    </xf>
    <xf numFmtId="49" fontId="41" fillId="0" borderId="0" xfId="0" applyNumberFormat="1" applyFont="1" applyFill="1" applyAlignment="1">
      <alignment vertical="top"/>
    </xf>
    <xf numFmtId="2" fontId="13" fillId="0" borderId="19" xfId="0" applyNumberFormat="1" applyFont="1" applyFill="1" applyBorder="1" applyAlignment="1">
      <alignment horizontal="center"/>
    </xf>
    <xf numFmtId="2" fontId="13" fillId="0" borderId="9" xfId="0" applyNumberFormat="1" applyFont="1" applyFill="1" applyBorder="1"/>
    <xf numFmtId="49" fontId="42" fillId="6" borderId="0" xfId="0" applyNumberFormat="1" applyFont="1" applyFill="1" applyBorder="1" applyAlignment="1">
      <alignment vertical="top"/>
    </xf>
    <xf numFmtId="0" fontId="3" fillId="0" borderId="0" xfId="0" applyFont="1" applyProtection="1">
      <protection locked="0"/>
    </xf>
    <xf numFmtId="0" fontId="0" fillId="8" borderId="9" xfId="0" applyFill="1" applyBorder="1"/>
    <xf numFmtId="49" fontId="7" fillId="0" borderId="24" xfId="0" applyNumberFormat="1" applyFont="1" applyBorder="1" applyAlignment="1"/>
    <xf numFmtId="49" fontId="7" fillId="0" borderId="25" xfId="0" applyNumberFormat="1" applyFont="1" applyBorder="1" applyAlignment="1"/>
    <xf numFmtId="0" fontId="3" fillId="0" borderId="0" xfId="1" applyFont="1"/>
    <xf numFmtId="0" fontId="33" fillId="0" borderId="0" xfId="1" applyFont="1" applyFill="1" applyBorder="1"/>
    <xf numFmtId="2" fontId="41" fillId="0" borderId="0" xfId="1" applyNumberFormat="1" applyFont="1" applyFill="1" applyBorder="1" applyAlignment="1">
      <alignment horizontal="center" vertical="top"/>
    </xf>
    <xf numFmtId="0" fontId="34" fillId="0" borderId="0" xfId="1" applyFont="1" applyFill="1"/>
    <xf numFmtId="2" fontId="3" fillId="0" borderId="0" xfId="1" applyNumberFormat="1" applyFont="1" applyAlignment="1">
      <alignment horizontal="left"/>
    </xf>
    <xf numFmtId="0" fontId="3" fillId="0" borderId="0" xfId="1" applyFont="1" applyBorder="1"/>
    <xf numFmtId="0" fontId="14" fillId="0" borderId="0" xfId="1" applyFont="1" applyFill="1"/>
    <xf numFmtId="0" fontId="15" fillId="0" borderId="0" xfId="1" applyFont="1" applyAlignment="1">
      <alignment horizontal="left"/>
    </xf>
    <xf numFmtId="49" fontId="32" fillId="0" borderId="0" xfId="1" applyNumberFormat="1" applyFont="1" applyBorder="1" applyAlignment="1">
      <alignment horizontal="left"/>
    </xf>
    <xf numFmtId="0" fontId="43" fillId="0" borderId="0" xfId="1" applyFont="1"/>
    <xf numFmtId="0" fontId="34" fillId="0" borderId="0" xfId="1" applyFont="1"/>
    <xf numFmtId="0" fontId="43" fillId="0" borderId="0" xfId="1" applyFont="1" applyAlignment="1">
      <alignment horizontal="center"/>
    </xf>
    <xf numFmtId="0" fontId="2" fillId="0" borderId="1" xfId="1" applyFont="1" applyBorder="1"/>
    <xf numFmtId="0" fontId="2" fillId="0" borderId="2" xfId="1" applyFont="1" applyBorder="1" applyAlignment="1">
      <alignment horizontal="center" wrapText="1"/>
    </xf>
    <xf numFmtId="1" fontId="32" fillId="0" borderId="18" xfId="1" applyNumberFormat="1" applyFont="1" applyFill="1" applyBorder="1" applyAlignment="1">
      <alignment horizontal="center" wrapText="1"/>
    </xf>
    <xf numFmtId="1" fontId="32" fillId="0" borderId="2" xfId="1" applyNumberFormat="1" applyFont="1" applyFill="1" applyBorder="1" applyAlignment="1">
      <alignment horizontal="center" wrapText="1"/>
    </xf>
    <xf numFmtId="164" fontId="30" fillId="0" borderId="1" xfId="1" applyNumberFormat="1" applyFont="1" applyFill="1" applyBorder="1" applyAlignment="1">
      <alignment horizontal="center" wrapText="1"/>
    </xf>
    <xf numFmtId="0" fontId="30" fillId="0" borderId="3" xfId="1" applyFont="1" applyFill="1" applyBorder="1" applyAlignment="1">
      <alignment horizontal="center" wrapText="1"/>
    </xf>
    <xf numFmtId="0" fontId="7" fillId="0" borderId="8" xfId="1" applyFont="1" applyBorder="1" applyAlignment="1" applyProtection="1">
      <alignment wrapText="1"/>
      <protection locked="0"/>
    </xf>
    <xf numFmtId="49" fontId="30" fillId="0" borderId="17" xfId="1" applyNumberFormat="1" applyFont="1" applyFill="1" applyBorder="1" applyProtection="1">
      <protection locked="0"/>
    </xf>
    <xf numFmtId="2" fontId="30" fillId="0" borderId="20" xfId="1" applyNumberFormat="1" applyFont="1" applyFill="1" applyBorder="1" applyAlignment="1" applyProtection="1">
      <alignment horizontal="center"/>
      <protection locked="0"/>
    </xf>
    <xf numFmtId="2" fontId="30" fillId="0" borderId="21" xfId="1" applyNumberFormat="1" applyFont="1" applyFill="1" applyBorder="1" applyAlignment="1" applyProtection="1">
      <alignment horizontal="center"/>
      <protection locked="0"/>
    </xf>
    <xf numFmtId="2" fontId="30" fillId="0" borderId="7" xfId="1" applyNumberFormat="1" applyFont="1" applyFill="1" applyBorder="1" applyAlignment="1" applyProtection="1">
      <alignment horizontal="center"/>
      <protection locked="0"/>
    </xf>
    <xf numFmtId="2" fontId="30" fillId="0" borderId="4" xfId="1" applyNumberFormat="1" applyFont="1" applyFill="1" applyBorder="1" applyAlignment="1" applyProtection="1">
      <alignment horizontal="center"/>
    </xf>
    <xf numFmtId="49" fontId="35" fillId="0" borderId="7" xfId="1" applyNumberFormat="1" applyFont="1" applyBorder="1" applyProtection="1">
      <protection locked="0"/>
    </xf>
    <xf numFmtId="0" fontId="7" fillId="0" borderId="8" xfId="1" applyFont="1" applyFill="1" applyBorder="1" applyAlignment="1" applyProtection="1">
      <alignment wrapText="1"/>
      <protection locked="0"/>
    </xf>
    <xf numFmtId="49" fontId="30" fillId="0" borderId="7" xfId="1" applyNumberFormat="1" applyFont="1" applyFill="1" applyBorder="1" applyProtection="1">
      <protection locked="0"/>
    </xf>
    <xf numFmtId="2" fontId="30" fillId="0" borderId="22" xfId="1" applyNumberFormat="1" applyFont="1" applyFill="1" applyBorder="1" applyAlignment="1" applyProtection="1">
      <alignment horizontal="center"/>
      <protection locked="0"/>
    </xf>
    <xf numFmtId="2" fontId="30" fillId="0" borderId="23" xfId="1" applyNumberFormat="1" applyFont="1" applyFill="1" applyBorder="1" applyAlignment="1" applyProtection="1">
      <alignment horizontal="center"/>
      <protection locked="0"/>
    </xf>
    <xf numFmtId="2" fontId="30" fillId="0" borderId="8" xfId="1" applyNumberFormat="1" applyFont="1" applyFill="1" applyBorder="1" applyAlignment="1" applyProtection="1">
      <alignment horizontal="center"/>
      <protection locked="0"/>
    </xf>
    <xf numFmtId="49" fontId="35" fillId="0" borderId="8" xfId="1" applyNumberFormat="1" applyFont="1" applyBorder="1" applyProtection="1">
      <protection locked="0"/>
    </xf>
    <xf numFmtId="0" fontId="35" fillId="0" borderId="8" xfId="1" applyFont="1" applyBorder="1" applyProtection="1">
      <protection locked="0"/>
    </xf>
    <xf numFmtId="49" fontId="38" fillId="0" borderId="8" xfId="1" applyNumberFormat="1" applyFont="1" applyBorder="1" applyAlignment="1" applyProtection="1">
      <alignment horizontal="center"/>
      <protection locked="0"/>
    </xf>
    <xf numFmtId="0" fontId="7" fillId="7" borderId="1" xfId="1" applyFont="1" applyFill="1" applyBorder="1" applyAlignment="1" applyProtection="1">
      <alignment horizontal="right"/>
      <protection locked="0"/>
    </xf>
    <xf numFmtId="0" fontId="8" fillId="0" borderId="5" xfId="1" applyFont="1" applyBorder="1" applyAlignment="1">
      <alignment horizontal="right"/>
    </xf>
    <xf numFmtId="0" fontId="39" fillId="0" borderId="6" xfId="1" applyFont="1" applyBorder="1" applyAlignment="1">
      <alignment horizontal="right"/>
    </xf>
    <xf numFmtId="2" fontId="35" fillId="0" borderId="1" xfId="1" applyNumberFormat="1" applyFont="1" applyFill="1" applyBorder="1" applyAlignment="1">
      <alignment horizontal="center"/>
    </xf>
    <xf numFmtId="2" fontId="30" fillId="0" borderId="9" xfId="1" applyNumberFormat="1" applyFont="1" applyFill="1" applyBorder="1" applyAlignment="1">
      <alignment horizontal="center"/>
    </xf>
    <xf numFmtId="0" fontId="40" fillId="0" borderId="15" xfId="1" applyFont="1" applyFill="1" applyBorder="1" applyAlignment="1">
      <alignment horizontal="center"/>
    </xf>
    <xf numFmtId="0" fontId="22" fillId="0" borderId="0" xfId="1" applyFont="1"/>
    <xf numFmtId="0" fontId="23" fillId="0" borderId="0" xfId="1" applyFont="1"/>
    <xf numFmtId="2" fontId="24" fillId="0" borderId="0" xfId="1" applyNumberFormat="1" applyFont="1" applyAlignment="1">
      <alignment horizontal="center"/>
    </xf>
    <xf numFmtId="0" fontId="2" fillId="0" borderId="0" xfId="1" applyFont="1" applyBorder="1"/>
    <xf numFmtId="0" fontId="3" fillId="0" borderId="0" xfId="1" applyFont="1" applyFill="1" applyBorder="1"/>
    <xf numFmtId="0" fontId="6" fillId="0" borderId="0" xfId="1" applyFont="1"/>
    <xf numFmtId="0" fontId="9" fillId="7" borderId="0" xfId="1" applyFont="1" applyFill="1"/>
    <xf numFmtId="0" fontId="3" fillId="7" borderId="0" xfId="1" applyFont="1" applyFill="1"/>
    <xf numFmtId="0" fontId="2" fillId="0" borderId="0" xfId="1" applyFont="1" applyBorder="1" applyAlignment="1">
      <alignment horizontal="right"/>
    </xf>
    <xf numFmtId="0" fontId="8" fillId="0" borderId="0" xfId="1" applyFont="1"/>
    <xf numFmtId="0" fontId="2" fillId="0" borderId="0" xfId="1" applyFont="1"/>
    <xf numFmtId="49" fontId="45" fillId="0" borderId="0" xfId="0" applyNumberFormat="1" applyFont="1"/>
    <xf numFmtId="0" fontId="44" fillId="0" borderId="0" xfId="0" applyFont="1"/>
    <xf numFmtId="165" fontId="31" fillId="0" borderId="4" xfId="1" applyNumberFormat="1" applyFont="1" applyBorder="1" applyAlignment="1">
      <alignment horizontal="right"/>
    </xf>
    <xf numFmtId="165" fontId="19" fillId="0" borderId="4" xfId="1" applyNumberFormat="1" applyFont="1" applyBorder="1" applyAlignment="1">
      <alignment horizontal="right"/>
    </xf>
    <xf numFmtId="165" fontId="20" fillId="0" borderId="4" xfId="0" applyNumberFormat="1" applyFont="1" applyBorder="1" applyAlignment="1">
      <alignment horizontal="right"/>
    </xf>
    <xf numFmtId="165" fontId="3" fillId="0" borderId="0" xfId="0" applyNumberFormat="1" applyFont="1"/>
    <xf numFmtId="14" fontId="3" fillId="0" borderId="0" xfId="0" applyNumberFormat="1" applyFont="1"/>
    <xf numFmtId="0" fontId="46" fillId="0" borderId="0" xfId="0" applyFont="1" applyBorder="1" applyAlignment="1">
      <alignment vertical="center"/>
    </xf>
    <xf numFmtId="0" fontId="41" fillId="0" borderId="0" xfId="1" applyNumberFormat="1" applyFont="1" applyFill="1" applyBorder="1" applyAlignment="1">
      <alignment horizontal="left" vertical="top"/>
    </xf>
    <xf numFmtId="0" fontId="3" fillId="0" borderId="8" xfId="0" applyFont="1" applyBorder="1" applyProtection="1">
      <protection locked="0"/>
    </xf>
    <xf numFmtId="0" fontId="12" fillId="9" borderId="7" xfId="0" applyFont="1" applyFill="1" applyBorder="1" applyProtection="1">
      <protection locked="0"/>
    </xf>
    <xf numFmtId="0" fontId="32" fillId="0" borderId="10" xfId="1" applyFont="1" applyBorder="1" applyAlignment="1">
      <alignment horizontal="center" vertical="center" wrapText="1"/>
    </xf>
    <xf numFmtId="0" fontId="37" fillId="0" borderId="15" xfId="1" applyFont="1" applyBorder="1"/>
    <xf numFmtId="0" fontId="32" fillId="0" borderId="10" xfId="0" applyFont="1" applyBorder="1" applyAlignment="1">
      <alignment horizontal="center" vertical="center" wrapText="1"/>
    </xf>
    <xf numFmtId="0" fontId="37" fillId="0" borderId="15" xfId="0" applyFont="1" applyBorder="1"/>
    <xf numFmtId="0" fontId="37" fillId="0" borderId="18" xfId="0" applyFont="1" applyBorder="1"/>
    <xf numFmtId="0" fontId="48" fillId="0" borderId="9" xfId="0" applyFont="1" applyBorder="1" applyProtection="1">
      <protection locked="0"/>
    </xf>
  </cellXfs>
  <cellStyles count="2">
    <cellStyle name="Normal" xfId="0" builtinId="0"/>
    <cellStyle name="Normal 2" xfId="1"/>
  </cellStyles>
  <dxfs count="87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rgb="FFFF0000"/>
      </font>
    </dxf>
  </dxfs>
  <tableStyles count="0" defaultTableStyle="TableStyleMedium9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connections" Target="connections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0</xdr:row>
      <xdr:rowOff>28575</xdr:rowOff>
    </xdr:from>
    <xdr:to>
      <xdr:col>3</xdr:col>
      <xdr:colOff>1985260</xdr:colOff>
      <xdr:row>4</xdr:row>
      <xdr:rowOff>140220</xdr:rowOff>
    </xdr:to>
    <xdr:pic>
      <xdr:nvPicPr>
        <xdr:cNvPr id="3" name="Picture 2" descr="New Pictur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43325" y="28575"/>
          <a:ext cx="1051810" cy="8545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04862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8905875" y="1209675"/>
          <a:ext cx="0" cy="577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8905875" y="1209675"/>
          <a:ext cx="0" cy="577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16335375" y="1209675"/>
          <a:ext cx="0" cy="577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8905875" y="1209675"/>
          <a:ext cx="0" cy="577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16335375" y="1209675"/>
          <a:ext cx="0" cy="577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8905875" y="1209675"/>
          <a:ext cx="0" cy="577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16335375" y="1209675"/>
          <a:ext cx="0" cy="577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8905875" y="1209675"/>
          <a:ext cx="0" cy="577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16335375" y="1209675"/>
          <a:ext cx="0" cy="577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10</xdr:row>
      <xdr:rowOff>9525</xdr:rowOff>
    </xdr:from>
    <xdr:to>
      <xdr:col>11</xdr:col>
      <xdr:colOff>0</xdr:colOff>
      <xdr:row>30</xdr:row>
      <xdr:rowOff>0</xdr:rowOff>
    </xdr:to>
    <xdr:sp macro="" textlink="">
      <xdr:nvSpPr>
        <xdr:cNvPr id="69776" name="Line 1"/>
        <xdr:cNvSpPr>
          <a:spLocks noChangeShapeType="1"/>
        </xdr:cNvSpPr>
      </xdr:nvSpPr>
      <xdr:spPr bwMode="auto">
        <a:xfrm>
          <a:off x="4505325" y="1876425"/>
          <a:ext cx="0" cy="451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6</xdr:row>
      <xdr:rowOff>133350</xdr:rowOff>
    </xdr:from>
    <xdr:to>
      <xdr:col>10</xdr:col>
      <xdr:colOff>352424</xdr:colOff>
      <xdr:row>24</xdr:row>
      <xdr:rowOff>19050</xdr:rowOff>
    </xdr:to>
    <xdr:sp macro="" textlink="">
      <xdr:nvSpPr>
        <xdr:cNvPr id="3" name="TextBox 2"/>
        <xdr:cNvSpPr txBox="1"/>
      </xdr:nvSpPr>
      <xdr:spPr>
        <a:xfrm>
          <a:off x="2066924" y="1123950"/>
          <a:ext cx="4657725" cy="2800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FI" sz="1100"/>
            <a:t>Denna fil skapar en ny fil när du matat in ett nytt år och klickar</a:t>
          </a:r>
          <a:r>
            <a:rPr lang="sv-FI" sz="1100" baseline="0"/>
            <a:t> på knappen "Skapa en ny fil".  Men f</a:t>
          </a:r>
          <a:r>
            <a:rPr lang="sv-FI" sz="1100"/>
            <a:t>ör att få denna </a:t>
          </a:r>
          <a:r>
            <a:rPr lang="sv-FI" sz="1100" baseline="0"/>
            <a:t> fil att fungera som den ska så måste du "enable macro content" genom att klicka på knappen Options här ovanför. När den nya filen skapas så tas all macro-kod bort men för att detta skall kunna utföras så måste du kryssa i "Trust access to the VBA project object model". Gå till  Excel Options &gt; Trust Center &gt; Trust Center Settings  och kryssa i "Trust access to the VBA project object model".</a:t>
          </a:r>
        </a:p>
        <a:p>
          <a:endParaRPr lang="sv-FI" sz="1100" baseline="0"/>
        </a:p>
        <a:p>
          <a:r>
            <a:rPr lang="sv-FI" sz="1100" baseline="0"/>
            <a:t>Denna fil skapar automatiskt:</a:t>
          </a:r>
        </a:p>
        <a:p>
          <a:r>
            <a:rPr lang="sv-FI" sz="1100">
              <a:sym typeface="Symbol"/>
            </a:rPr>
            <a:t> Sätter alla helger </a:t>
          </a:r>
          <a:r>
            <a:rPr lang="sv-FI" sz="1100" baseline="0">
              <a:sym typeface="Symbol"/>
            </a:rPr>
            <a:t> samt  helgdagar (som har samma datum alla år) till rödtext</a:t>
          </a:r>
        </a:p>
        <a:p>
          <a:r>
            <a:rPr lang="sv-FI" sz="1100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 Sätter</a:t>
          </a:r>
          <a:r>
            <a:rPr lang="sv-FI" sz="1100" baseline="0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 alla påskens dagar samt kristihimmelfärds dag till rödtext</a:t>
          </a:r>
        </a:p>
        <a:p>
          <a:r>
            <a:rPr lang="sv-FI" sz="1100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 Sätter dit dagen 29.2 vid</a:t>
          </a:r>
          <a:r>
            <a:rPr lang="sv-FI" sz="1100" baseline="0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 skottår</a:t>
          </a:r>
        </a:p>
        <a:p>
          <a:r>
            <a:rPr lang="sv-FI" sz="1100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 Låser alla kalkylblad med det </a:t>
          </a:r>
          <a:r>
            <a:rPr lang="sv-FI" sz="1100" baseline="0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 gamla lösenordet</a:t>
          </a:r>
        </a:p>
        <a:p>
          <a:r>
            <a:rPr lang="sv-FI" sz="1100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 Uppdaterar</a:t>
          </a:r>
          <a:r>
            <a:rPr lang="sv-FI" sz="1100" baseline="0">
              <a:solidFill>
                <a:schemeClr val="dk1"/>
              </a:solidFill>
              <a:latin typeface="+mn-lt"/>
              <a:ea typeface="+mn-ea"/>
              <a:cs typeface="+mn-cs"/>
              <a:sym typeface="Symbol"/>
            </a:rPr>
            <a:t> alla år enligt vad som har angivits i den gula rutan ovan</a:t>
          </a:r>
          <a:endParaRPr lang="sv-F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63773" name="Line 1"/>
        <xdr:cNvSpPr>
          <a:spLocks noChangeShapeType="1"/>
        </xdr:cNvSpPr>
      </xdr:nvSpPr>
      <xdr:spPr bwMode="auto">
        <a:xfrm>
          <a:off x="804862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63774" name="Line 2"/>
        <xdr:cNvSpPr>
          <a:spLocks noChangeShapeType="1"/>
        </xdr:cNvSpPr>
      </xdr:nvSpPr>
      <xdr:spPr bwMode="auto">
        <a:xfrm>
          <a:off x="1547812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60701" name="Line 1"/>
        <xdr:cNvSpPr>
          <a:spLocks noChangeShapeType="1"/>
        </xdr:cNvSpPr>
      </xdr:nvSpPr>
      <xdr:spPr bwMode="auto">
        <a:xfrm>
          <a:off x="804862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60702" name="Line 2"/>
        <xdr:cNvSpPr>
          <a:spLocks noChangeShapeType="1"/>
        </xdr:cNvSpPr>
      </xdr:nvSpPr>
      <xdr:spPr bwMode="auto">
        <a:xfrm>
          <a:off x="1547812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89058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163353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89058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163353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61725" name="Line 1"/>
        <xdr:cNvSpPr>
          <a:spLocks noChangeShapeType="1"/>
        </xdr:cNvSpPr>
      </xdr:nvSpPr>
      <xdr:spPr bwMode="auto">
        <a:xfrm>
          <a:off x="804862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61726" name="Line 2"/>
        <xdr:cNvSpPr>
          <a:spLocks noChangeShapeType="1"/>
        </xdr:cNvSpPr>
      </xdr:nvSpPr>
      <xdr:spPr bwMode="auto">
        <a:xfrm>
          <a:off x="1547812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89058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163353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89058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163353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89058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163353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9058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353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89058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163353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89058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163353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89058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163353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9058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353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89058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163353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89058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163353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89058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163353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9058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353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89058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163353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89058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163353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89058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163353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905875" y="1209675"/>
          <a:ext cx="0" cy="577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35375" y="1209675"/>
          <a:ext cx="0" cy="577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8905875" y="1209675"/>
          <a:ext cx="0" cy="577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16335375" y="1209675"/>
          <a:ext cx="0" cy="577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8905875" y="1209675"/>
          <a:ext cx="0" cy="577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16335375" y="1209675"/>
          <a:ext cx="0" cy="577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8905875" y="1209675"/>
          <a:ext cx="0" cy="577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16335375" y="1209675"/>
          <a:ext cx="0" cy="577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048625" y="1209675"/>
          <a:ext cx="0" cy="5772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89058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163353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89058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163353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89058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163353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0</xdr:colOff>
      <xdr:row>38</xdr:row>
      <xdr:rowOff>219075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89058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38</xdr:row>
      <xdr:rowOff>219075</xdr:rowOff>
    </xdr:to>
    <xdr:sp macro="" textlink="">
      <xdr:nvSpPr>
        <xdr:cNvPr id="10" name="Line 2"/>
        <xdr:cNvSpPr>
          <a:spLocks noChangeShapeType="1"/>
        </xdr:cNvSpPr>
      </xdr:nvSpPr>
      <xdr:spPr bwMode="auto">
        <a:xfrm>
          <a:off x="16335375" y="120967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queryTables/queryTable1.xml><?xml version="1.0" encoding="utf-8"?>
<queryTable xmlns="http://schemas.openxmlformats.org/spreadsheetml/2006/main" name="kontoplan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333399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333399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Relationship Id="rId2" Type="http://schemas.openxmlformats.org/officeDocument/2006/relationships/vmlDrawing" Target="../drawings/vmlDrawing1.v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1" enableFormatConditionsCalculation="0"/>
  <dimension ref="A1:J34"/>
  <sheetViews>
    <sheetView tabSelected="1" topLeftCell="A4" workbookViewId="0">
      <selection activeCell="B4" sqref="B4"/>
    </sheetView>
  </sheetViews>
  <sheetFormatPr baseColWidth="10" defaultColWidth="8.83203125" defaultRowHeight="12"/>
  <cols>
    <col min="1" max="1" width="6.6640625" customWidth="1"/>
    <col min="2" max="2" width="30.6640625" customWidth="1"/>
    <col min="3" max="3" width="4.6640625" customWidth="1"/>
    <col min="4" max="4" width="30.6640625" customWidth="1"/>
    <col min="7" max="7" width="25.83203125" bestFit="1" customWidth="1"/>
  </cols>
  <sheetData>
    <row r="1" spans="1:4" s="2" customFormat="1" ht="15">
      <c r="A1" s="1" t="s">
        <v>6</v>
      </c>
    </row>
    <row r="2" spans="1:4" s="2" customFormat="1" ht="15">
      <c r="A2" s="3" t="s">
        <v>7</v>
      </c>
      <c r="C2" s="11"/>
    </row>
    <row r="3" spans="1:4" s="2" customFormat="1" ht="15" thickBot="1"/>
    <row r="4" spans="1:4" s="2" customFormat="1" ht="15" thickBot="1">
      <c r="A4" s="5" t="s">
        <v>8</v>
      </c>
      <c r="B4" s="189" t="s">
        <v>58</v>
      </c>
    </row>
    <row r="5" spans="1:4" s="2" customFormat="1" ht="14"/>
    <row r="6" spans="1:4" s="2" customFormat="1" ht="14">
      <c r="A6" s="5" t="s">
        <v>9</v>
      </c>
    </row>
    <row r="7" spans="1:4" s="2" customFormat="1" ht="15" thickBot="1">
      <c r="D7"/>
    </row>
    <row r="8" spans="1:4" s="2" customFormat="1" ht="15" thickBot="1">
      <c r="A8" s="4">
        <v>1</v>
      </c>
      <c r="B8" s="6" t="s">
        <v>57</v>
      </c>
      <c r="C8"/>
      <c r="D8"/>
    </row>
    <row r="9" spans="1:4" s="2" customFormat="1" ht="15" thickBot="1">
      <c r="A9" s="4">
        <v>2</v>
      </c>
      <c r="B9" s="6"/>
      <c r="C9"/>
      <c r="D9"/>
    </row>
    <row r="10" spans="1:4" s="2" customFormat="1" ht="15" thickBot="1">
      <c r="A10" s="4">
        <v>3</v>
      </c>
      <c r="B10" s="6"/>
      <c r="C10"/>
      <c r="D10"/>
    </row>
    <row r="11" spans="1:4" s="2" customFormat="1" ht="15" thickBot="1">
      <c r="A11" s="4">
        <v>4</v>
      </c>
      <c r="B11" s="6"/>
      <c r="C11"/>
      <c r="D11"/>
    </row>
    <row r="12" spans="1:4" s="2" customFormat="1" ht="15" thickBot="1">
      <c r="A12" s="4">
        <v>5</v>
      </c>
      <c r="B12" s="6"/>
      <c r="C12"/>
      <c r="D12"/>
    </row>
    <row r="13" spans="1:4" s="2" customFormat="1" ht="15" thickBot="1">
      <c r="A13" s="4">
        <v>6</v>
      </c>
      <c r="B13" s="6"/>
      <c r="C13"/>
      <c r="D13"/>
    </row>
    <row r="14" spans="1:4" s="2" customFormat="1" ht="15" thickBot="1">
      <c r="A14" s="4">
        <v>7</v>
      </c>
      <c r="B14" s="6"/>
      <c r="C14"/>
      <c r="D14"/>
    </row>
    <row r="15" spans="1:4" s="2" customFormat="1" ht="15" thickBot="1">
      <c r="A15" s="4">
        <v>8</v>
      </c>
      <c r="B15" s="6"/>
      <c r="C15"/>
      <c r="D15"/>
    </row>
    <row r="16" spans="1:4" s="2" customFormat="1" ht="15" thickBot="1">
      <c r="A16" s="4">
        <v>9</v>
      </c>
      <c r="B16" s="6"/>
      <c r="C16"/>
      <c r="D16"/>
    </row>
    <row r="17" spans="1:10" s="2" customFormat="1" ht="15" thickBot="1">
      <c r="A17" s="4">
        <v>10</v>
      </c>
      <c r="B17" s="6" t="s">
        <v>55</v>
      </c>
      <c r="C17"/>
      <c r="D17"/>
      <c r="J17" s="7"/>
    </row>
    <row r="18" spans="1:10" s="2" customFormat="1" ht="14">
      <c r="A18"/>
      <c r="B18"/>
      <c r="C18"/>
      <c r="D18"/>
      <c r="J18" s="7"/>
    </row>
    <row r="19" spans="1:10" s="2" customFormat="1" ht="14"/>
    <row r="20" spans="1:10" s="2" customFormat="1" ht="14">
      <c r="A20" s="8" t="s">
        <v>10</v>
      </c>
    </row>
    <row r="21" spans="1:10" s="2" customFormat="1" ht="15" thickBot="1">
      <c r="A21" s="9" t="s">
        <v>27</v>
      </c>
    </row>
    <row r="22" spans="1:10" s="2" customFormat="1" ht="15" thickBot="1">
      <c r="A22" s="9"/>
      <c r="B22" s="2" t="s">
        <v>22</v>
      </c>
      <c r="C22" s="71"/>
    </row>
    <row r="23" spans="1:10" s="2" customFormat="1" ht="15" thickBot="1">
      <c r="B23" s="2" t="s">
        <v>12</v>
      </c>
      <c r="C23" s="71"/>
      <c r="D23" s="2">
        <f>(C23*38*1.5)+C22*(57+(5*7.65))</f>
        <v>0</v>
      </c>
    </row>
    <row r="24" spans="1:10" s="2" customFormat="1" ht="15" thickBot="1">
      <c r="B24" s="2" t="s">
        <v>13</v>
      </c>
      <c r="C24" s="71"/>
      <c r="D24" s="2">
        <f>C24*-7.65</f>
        <v>0</v>
      </c>
    </row>
    <row r="25" spans="1:10" s="2" customFormat="1" ht="14">
      <c r="B25" s="2" t="s">
        <v>14</v>
      </c>
      <c r="D25" s="9">
        <f>SUM(D23:D24)</f>
        <v>0</v>
      </c>
      <c r="E25" s="2" t="s">
        <v>16</v>
      </c>
    </row>
    <row r="26" spans="1:10" s="2" customFormat="1" ht="14"/>
    <row r="27" spans="1:10" s="2" customFormat="1" ht="15" thickBot="1">
      <c r="A27" s="9" t="s">
        <v>28</v>
      </c>
    </row>
    <row r="28" spans="1:10" s="2" customFormat="1" ht="15" thickBot="1">
      <c r="B28" s="2" t="s">
        <v>11</v>
      </c>
      <c r="C28" s="70"/>
    </row>
    <row r="29" spans="1:10" s="2" customFormat="1" ht="15" thickBot="1">
      <c r="B29" s="2" t="s">
        <v>15</v>
      </c>
      <c r="C29" s="70"/>
    </row>
    <row r="30" spans="1:10" s="2" customFormat="1" ht="14">
      <c r="B30" s="2" t="s">
        <v>14</v>
      </c>
      <c r="D30" s="9">
        <f>(1812.5-(C28*7.25))*C29/100</f>
        <v>0</v>
      </c>
      <c r="E30" s="2" t="s">
        <v>16</v>
      </c>
    </row>
    <row r="31" spans="1:10" s="2" customFormat="1" ht="14"/>
    <row r="32" spans="1:10" s="2" customFormat="1" ht="15" thickBot="1">
      <c r="A32" s="9" t="s">
        <v>25</v>
      </c>
    </row>
    <row r="33" spans="2:3" s="2" customFormat="1" ht="15" thickBot="1">
      <c r="B33" s="2" t="s">
        <v>17</v>
      </c>
      <c r="C33" s="72"/>
    </row>
    <row r="34" spans="2:3" s="2" customFormat="1" ht="14">
      <c r="B34" s="10" t="s">
        <v>18</v>
      </c>
    </row>
  </sheetData>
  <sheetProtection password="CF3F" sheet="1" objects="1" scenarios="1"/>
  <phoneticPr fontId="1" type="noConversion"/>
  <dataValidations xWindow="164" yWindow="202" count="2">
    <dataValidation type="whole" operator="lessThanOrEqual" allowBlank="1" showInputMessage="1" showErrorMessage="1" errorTitle="Felinmatning!" error="Mata in 1 för huvudsyssla eller 0 för bissyla." promptTitle="Huvudsyssla eller bisyssla" prompt="Mata in 1 för huvudsyssla eller 0 för bissyla." sqref="C22">
      <formula1>1</formula1>
    </dataValidation>
    <dataValidation allowBlank="1" showInputMessage="1" showErrorMessage="1" promptTitle="Skriv så här:" prompt="Kostnadsställe, namnet på utbildning/projektet. (ex. 45101-40, Steg för steg)" sqref="B8:B17"/>
  </dataValidations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10" enableFormatConditionsCalculation="0"/>
  <dimension ref="A1:AH54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1" sqref="B1"/>
    </sheetView>
  </sheetViews>
  <sheetFormatPr baseColWidth="10" defaultColWidth="8.83203125" defaultRowHeight="14"/>
  <cols>
    <col min="1" max="1" width="4.33203125" style="2" customWidth="1"/>
    <col min="2" max="2" width="50.6640625" style="2" customWidth="1"/>
    <col min="3" max="3" width="25.6640625" style="2" customWidth="1"/>
    <col min="4" max="14" width="5.33203125" style="2" customWidth="1"/>
    <col min="15" max="15" width="5.6640625" style="2" customWidth="1"/>
    <col min="16" max="16" width="18.33203125" style="2" customWidth="1"/>
    <col min="17" max="17" width="3.5" customWidth="1"/>
    <col min="18" max="18" width="9.1640625" customWidth="1"/>
    <col min="19" max="19" width="34.5" customWidth="1"/>
    <col min="20" max="20" width="95.6640625" customWidth="1"/>
    <col min="21" max="21" width="8.6640625" customWidth="1"/>
    <col min="22" max="22" width="6.6640625" customWidth="1"/>
    <col min="23" max="23" width="9.1640625" customWidth="1"/>
    <col min="24" max="24" width="34.5" customWidth="1"/>
    <col min="25" max="25" width="95.6640625" customWidth="1"/>
    <col min="26" max="26" width="8.6640625" customWidth="1"/>
    <col min="27" max="27" width="6.6640625" customWidth="1"/>
    <col min="28" max="28" width="9.1640625" customWidth="1"/>
    <col min="29" max="29" width="25.6640625" customWidth="1"/>
    <col min="30" max="30" width="95.6640625" customWidth="1"/>
    <col min="31" max="31" width="8.6640625" customWidth="1"/>
    <col min="32" max="32" width="6.6640625" customWidth="1"/>
    <col min="35" max="16384" width="8.83203125" style="2"/>
  </cols>
  <sheetData>
    <row r="1" spans="1:16" ht="11" customHeight="1">
      <c r="B1" s="2" t="s">
        <v>54</v>
      </c>
      <c r="C1" s="77"/>
      <c r="D1" s="180" t="str">
        <f>IF(STARTSIDA!B8&gt;" ","1  tim:","")</f>
        <v>1  tim:</v>
      </c>
      <c r="E1" s="125" t="str">
        <f>IF(E39&gt;0,E39,"")</f>
        <v/>
      </c>
      <c r="F1" s="181" t="str">
        <f>IF(D1&gt;" ",STARTSIDA!B8,"")</f>
        <v>90-46136 Yrkesproffs i Sv.finland 2</v>
      </c>
      <c r="G1" s="126"/>
      <c r="H1" s="126"/>
      <c r="I1" s="126"/>
      <c r="J1" s="180" t="str">
        <f>IF(STARTSIDA!B13&gt;" ","6 tim:","")</f>
        <v/>
      </c>
      <c r="K1" s="125" t="str">
        <f>IF(J39&gt;0,J39,"")</f>
        <v/>
      </c>
      <c r="L1" s="181" t="str">
        <f>IF(J1&gt;" ",STARTSIDA!B13,"")</f>
        <v/>
      </c>
      <c r="M1" s="78"/>
      <c r="N1" s="78"/>
      <c r="O1"/>
      <c r="P1"/>
    </row>
    <row r="2" spans="1:16" ht="11" customHeight="1">
      <c r="B2" s="69">
        <f>UPPFÖLJNING!P25</f>
        <v>0</v>
      </c>
      <c r="C2" s="77"/>
      <c r="D2" s="180" t="str">
        <f>IF(STARTSIDA!B9&gt;" ","2  tim:","")</f>
        <v/>
      </c>
      <c r="E2" s="125" t="str">
        <f>IF(F39&gt;0,F39,"")</f>
        <v/>
      </c>
      <c r="F2" s="181" t="str">
        <f>IF(D2&gt;" ",STARTSIDA!B9,"")</f>
        <v/>
      </c>
      <c r="G2" s="126"/>
      <c r="H2" s="126"/>
      <c r="I2" s="126"/>
      <c r="J2" s="180" t="str">
        <f>IF(STARTSIDA!B14&gt;" ","7 tim:","")</f>
        <v/>
      </c>
      <c r="K2" s="125" t="str">
        <f>IF(K39&gt;0,K39,"")</f>
        <v/>
      </c>
      <c r="L2" s="181" t="str">
        <f>IF(J2&gt;" ",STARTSIDA!B14,"")</f>
        <v/>
      </c>
      <c r="M2" s="78"/>
      <c r="N2" s="78"/>
      <c r="O2"/>
      <c r="P2"/>
    </row>
    <row r="3" spans="1:16" ht="11" customHeight="1">
      <c r="C3" s="77"/>
      <c r="D3" s="180" t="str">
        <f>IF(STARTSIDA!B10&gt;" ","3  tim:","")</f>
        <v/>
      </c>
      <c r="E3" s="125" t="str">
        <f>IF(G39&gt;0,G39,"")</f>
        <v/>
      </c>
      <c r="F3" s="181" t="str">
        <f>IF(D3&gt;" ",STARTSIDA!B10,"")</f>
        <v/>
      </c>
      <c r="G3" s="126"/>
      <c r="H3" s="126"/>
      <c r="I3" s="126"/>
      <c r="J3" s="180" t="str">
        <f>IF(STARTSIDA!B15&gt;" ","8 tim:","")</f>
        <v/>
      </c>
      <c r="K3" s="125" t="str">
        <f>IF(L39&gt;0,L39,"")</f>
        <v/>
      </c>
      <c r="L3" s="181" t="str">
        <f>IF(J3&gt;" ",STARTSIDA!B15,"")</f>
        <v/>
      </c>
      <c r="M3" s="78"/>
      <c r="N3" s="78"/>
      <c r="O3"/>
      <c r="P3"/>
    </row>
    <row r="4" spans="1:16" ht="11" customHeight="1">
      <c r="C4" s="77"/>
      <c r="D4" s="180" t="str">
        <f>IF(STARTSIDA!B11&gt;" ","4  tim:","")</f>
        <v/>
      </c>
      <c r="E4" s="125" t="str">
        <f>IF(H39&gt;0,H39,"")</f>
        <v/>
      </c>
      <c r="F4" s="181" t="str">
        <f>IF(D4&gt;" ",STARTSIDA!B11,"")</f>
        <v/>
      </c>
      <c r="G4" s="126"/>
      <c r="H4" s="126"/>
      <c r="I4" s="126"/>
      <c r="J4" s="180" t="str">
        <f>IF(STARTSIDA!B16&gt;" ","9 tim:","")</f>
        <v/>
      </c>
      <c r="K4" s="125" t="str">
        <f>IF(M39&gt;0,M39,"")</f>
        <v/>
      </c>
      <c r="L4" s="181" t="str">
        <f>IF(J4&gt;" ",STARTSIDA!B16,"")</f>
        <v/>
      </c>
      <c r="M4" s="78"/>
      <c r="N4" s="78"/>
      <c r="O4"/>
      <c r="P4"/>
    </row>
    <row r="5" spans="1:16" ht="11" customHeight="1">
      <c r="C5" s="77"/>
      <c r="D5" s="180" t="str">
        <f>IF(STARTSIDA!B12&gt;" ","5  tim:","")</f>
        <v/>
      </c>
      <c r="E5" s="125" t="str">
        <f>IF(I39&gt;0,I39,"")</f>
        <v/>
      </c>
      <c r="F5" s="181" t="str">
        <f>IF(D5&gt;" ",STARTSIDA!B12,"")</f>
        <v/>
      </c>
      <c r="G5" s="126"/>
      <c r="H5" s="126"/>
      <c r="I5" s="126"/>
      <c r="J5" s="180" t="str">
        <f>IF(STARTSIDA!B17&gt;" ","10 tim:","")</f>
        <v>10 tim:</v>
      </c>
      <c r="K5" s="125" t="str">
        <f>IF(N39&gt;0,N39,"")</f>
        <v/>
      </c>
      <c r="L5" s="181" t="str">
        <f>IF(J5&gt;" ",STARTSIDA!B17,"")</f>
        <v>Övrigt arbete</v>
      </c>
      <c r="M5" s="78"/>
      <c r="N5" s="78"/>
      <c r="O5"/>
      <c r="P5"/>
    </row>
    <row r="6" spans="1:16" ht="17" customHeight="1" thickBot="1">
      <c r="A6" s="13"/>
      <c r="B6" s="14" t="str">
        <f>STARTSIDA!B4</f>
        <v>Namn Namn</v>
      </c>
      <c r="C6" s="173" t="str">
        <f>UPPFÖLJNING!A25</f>
        <v>September 2012</v>
      </c>
      <c r="D6" s="76"/>
      <c r="E6" s="112"/>
      <c r="F6" s="76"/>
      <c r="G6" s="76"/>
      <c r="H6" s="76"/>
      <c r="I6" s="76"/>
      <c r="J6"/>
      <c r="K6"/>
      <c r="L6"/>
      <c r="M6" s="76"/>
      <c r="N6" s="76"/>
      <c r="O6" s="114"/>
      <c r="P6" s="79"/>
    </row>
    <row r="7" spans="1:16" ht="26" customHeight="1" thickBot="1">
      <c r="A7" s="16" t="s">
        <v>0</v>
      </c>
      <c r="B7" s="17" t="s">
        <v>1</v>
      </c>
      <c r="C7" s="186" t="s">
        <v>31</v>
      </c>
      <c r="D7" s="188"/>
      <c r="E7" s="80">
        <v>1</v>
      </c>
      <c r="F7" s="80">
        <v>2</v>
      </c>
      <c r="G7" s="80">
        <v>3</v>
      </c>
      <c r="H7" s="80">
        <v>4</v>
      </c>
      <c r="I7" s="80">
        <v>5</v>
      </c>
      <c r="J7" s="80">
        <v>6</v>
      </c>
      <c r="K7" s="80">
        <v>7</v>
      </c>
      <c r="L7" s="80">
        <v>8</v>
      </c>
      <c r="M7" s="80">
        <v>9</v>
      </c>
      <c r="N7" s="80">
        <v>10</v>
      </c>
      <c r="O7" s="81" t="s">
        <v>2</v>
      </c>
      <c r="P7" s="82" t="s">
        <v>3</v>
      </c>
    </row>
    <row r="8" spans="1:16" ht="14.5" customHeight="1">
      <c r="A8" s="175">
        <v>41153</v>
      </c>
      <c r="B8" s="73"/>
      <c r="C8" s="100"/>
      <c r="D8" s="101"/>
      <c r="E8" s="98"/>
      <c r="F8" s="84"/>
      <c r="G8" s="84"/>
      <c r="H8" s="84"/>
      <c r="I8" s="84"/>
      <c r="J8" s="84"/>
      <c r="K8" s="84"/>
      <c r="L8" s="84"/>
      <c r="M8" s="84"/>
      <c r="N8" s="84"/>
      <c r="O8" s="146">
        <f t="shared" ref="O8:O38" si="0">SUM(E8:N8)</f>
        <v>0</v>
      </c>
      <c r="P8" s="97"/>
    </row>
    <row r="9" spans="1:16" ht="14.5" customHeight="1">
      <c r="A9" s="175">
        <v>41154</v>
      </c>
      <c r="B9" s="74"/>
      <c r="C9" s="83"/>
      <c r="D9" s="102"/>
      <c r="E9" s="99"/>
      <c r="F9" s="85"/>
      <c r="G9" s="85"/>
      <c r="H9" s="85"/>
      <c r="I9" s="85"/>
      <c r="J9" s="85"/>
      <c r="K9" s="85"/>
      <c r="L9" s="85"/>
      <c r="M9" s="85"/>
      <c r="N9" s="84"/>
      <c r="O9" s="146">
        <f t="shared" si="0"/>
        <v>0</v>
      </c>
      <c r="P9" s="86"/>
    </row>
    <row r="10" spans="1:16" ht="14.5" customHeight="1">
      <c r="A10" s="175">
        <v>41155</v>
      </c>
      <c r="B10" s="74"/>
      <c r="C10" s="83"/>
      <c r="D10" s="102"/>
      <c r="E10" s="99"/>
      <c r="F10" s="85"/>
      <c r="G10" s="85"/>
      <c r="H10" s="85"/>
      <c r="I10" s="85"/>
      <c r="J10" s="85"/>
      <c r="K10" s="85"/>
      <c r="L10" s="85"/>
      <c r="M10" s="85"/>
      <c r="N10" s="84"/>
      <c r="O10" s="146">
        <f t="shared" si="0"/>
        <v>0</v>
      </c>
      <c r="P10" s="86"/>
    </row>
    <row r="11" spans="1:16" ht="14.5" customHeight="1">
      <c r="A11" s="175">
        <v>41156</v>
      </c>
      <c r="B11" s="21"/>
      <c r="C11" s="83"/>
      <c r="D11" s="102"/>
      <c r="E11" s="98"/>
      <c r="F11" s="84"/>
      <c r="G11" s="84"/>
      <c r="H11" s="84"/>
      <c r="I11" s="84"/>
      <c r="J11" s="84"/>
      <c r="K11" s="84"/>
      <c r="L11" s="84"/>
      <c r="M11" s="84"/>
      <c r="N11" s="84"/>
      <c r="O11" s="146">
        <f t="shared" si="0"/>
        <v>0</v>
      </c>
      <c r="P11" s="97"/>
    </row>
    <row r="12" spans="1:16" ht="14.5" customHeight="1">
      <c r="A12" s="175">
        <v>41157</v>
      </c>
      <c r="B12" s="21"/>
      <c r="C12" s="83"/>
      <c r="D12" s="102"/>
      <c r="E12" s="99"/>
      <c r="F12" s="85"/>
      <c r="G12" s="85"/>
      <c r="H12" s="85"/>
      <c r="I12" s="85"/>
      <c r="J12" s="85"/>
      <c r="K12" s="85"/>
      <c r="L12" s="85"/>
      <c r="M12" s="85"/>
      <c r="N12" s="84"/>
      <c r="O12" s="146">
        <f t="shared" si="0"/>
        <v>0</v>
      </c>
      <c r="P12" s="86"/>
    </row>
    <row r="13" spans="1:16" ht="14.5" customHeight="1">
      <c r="A13" s="175">
        <v>41158</v>
      </c>
      <c r="B13" s="75"/>
      <c r="C13" s="83"/>
      <c r="D13" s="102"/>
      <c r="E13" s="99"/>
      <c r="F13" s="85"/>
      <c r="G13" s="85"/>
      <c r="H13" s="85"/>
      <c r="I13" s="85"/>
      <c r="J13" s="85"/>
      <c r="K13" s="85"/>
      <c r="L13" s="85"/>
      <c r="M13" s="85"/>
      <c r="N13" s="84"/>
      <c r="O13" s="146">
        <f t="shared" si="0"/>
        <v>0</v>
      </c>
      <c r="P13" s="86"/>
    </row>
    <row r="14" spans="1:16" ht="14.5" customHeight="1">
      <c r="A14" s="175">
        <v>41159</v>
      </c>
      <c r="B14" s="21"/>
      <c r="C14" s="83"/>
      <c r="D14" s="102"/>
      <c r="E14" s="99"/>
      <c r="F14" s="85"/>
      <c r="G14" s="85"/>
      <c r="H14" s="85"/>
      <c r="I14" s="85"/>
      <c r="J14" s="85"/>
      <c r="K14" s="85"/>
      <c r="L14" s="85"/>
      <c r="M14" s="85"/>
      <c r="N14" s="84"/>
      <c r="O14" s="146">
        <f t="shared" si="0"/>
        <v>0</v>
      </c>
      <c r="P14" s="86"/>
    </row>
    <row r="15" spans="1:16" ht="14.5" customHeight="1">
      <c r="A15" s="175">
        <v>41160</v>
      </c>
      <c r="B15" s="21"/>
      <c r="C15" s="83"/>
      <c r="D15" s="102"/>
      <c r="E15" s="99"/>
      <c r="F15" s="85"/>
      <c r="G15" s="85"/>
      <c r="H15" s="85"/>
      <c r="I15" s="85"/>
      <c r="J15" s="85"/>
      <c r="K15" s="85"/>
      <c r="L15" s="85"/>
      <c r="M15" s="85"/>
      <c r="N15" s="84"/>
      <c r="O15" s="146">
        <f t="shared" si="0"/>
        <v>0</v>
      </c>
      <c r="P15" s="86"/>
    </row>
    <row r="16" spans="1:16" ht="14.5" customHeight="1">
      <c r="A16" s="175">
        <v>41161</v>
      </c>
      <c r="B16" s="74"/>
      <c r="C16" s="83"/>
      <c r="D16" s="102"/>
      <c r="E16" s="99"/>
      <c r="F16" s="85"/>
      <c r="G16" s="85"/>
      <c r="H16" s="85"/>
      <c r="I16" s="85"/>
      <c r="J16" s="85"/>
      <c r="K16" s="85"/>
      <c r="L16" s="85"/>
      <c r="M16" s="85"/>
      <c r="N16" s="84"/>
      <c r="O16" s="146">
        <f t="shared" si="0"/>
        <v>0</v>
      </c>
      <c r="P16" s="86"/>
    </row>
    <row r="17" spans="1:16" ht="14.5" customHeight="1">
      <c r="A17" s="175">
        <v>41162</v>
      </c>
      <c r="B17" s="75"/>
      <c r="C17" s="83"/>
      <c r="D17" s="102"/>
      <c r="E17" s="99"/>
      <c r="F17" s="85"/>
      <c r="G17" s="85"/>
      <c r="H17" s="85"/>
      <c r="I17" s="85"/>
      <c r="J17" s="85"/>
      <c r="K17" s="85"/>
      <c r="L17" s="85"/>
      <c r="M17" s="85"/>
      <c r="N17" s="84"/>
      <c r="O17" s="146">
        <f t="shared" si="0"/>
        <v>0</v>
      </c>
      <c r="P17" s="86"/>
    </row>
    <row r="18" spans="1:16" ht="14.5" customHeight="1">
      <c r="A18" s="175">
        <v>41163</v>
      </c>
      <c r="B18" s="75"/>
      <c r="C18" s="83"/>
      <c r="D18" s="102"/>
      <c r="E18" s="99"/>
      <c r="F18" s="85"/>
      <c r="G18" s="85"/>
      <c r="H18" s="85"/>
      <c r="I18" s="85"/>
      <c r="J18" s="85"/>
      <c r="K18" s="85"/>
      <c r="L18" s="85"/>
      <c r="M18" s="85"/>
      <c r="N18" s="84"/>
      <c r="O18" s="146">
        <f t="shared" si="0"/>
        <v>0</v>
      </c>
      <c r="P18" s="86"/>
    </row>
    <row r="19" spans="1:16" ht="14.5" customHeight="1">
      <c r="A19" s="175">
        <v>41164</v>
      </c>
      <c r="B19" s="75"/>
      <c r="C19" s="83"/>
      <c r="D19" s="102"/>
      <c r="E19" s="99"/>
      <c r="F19" s="85"/>
      <c r="G19" s="85"/>
      <c r="H19" s="85"/>
      <c r="I19" s="85"/>
      <c r="J19" s="85"/>
      <c r="K19" s="85"/>
      <c r="L19" s="85"/>
      <c r="M19" s="85"/>
      <c r="N19" s="84"/>
      <c r="O19" s="146">
        <f t="shared" si="0"/>
        <v>0</v>
      </c>
      <c r="P19" s="86"/>
    </row>
    <row r="20" spans="1:16" ht="14.5" customHeight="1">
      <c r="A20" s="175">
        <v>41165</v>
      </c>
      <c r="B20" s="75"/>
      <c r="C20" s="83"/>
      <c r="D20" s="102"/>
      <c r="E20" s="99"/>
      <c r="F20" s="85"/>
      <c r="G20" s="85"/>
      <c r="H20" s="85"/>
      <c r="I20" s="85"/>
      <c r="J20" s="85"/>
      <c r="K20" s="85"/>
      <c r="L20" s="85"/>
      <c r="M20" s="85"/>
      <c r="N20" s="84"/>
      <c r="O20" s="146">
        <f t="shared" si="0"/>
        <v>0</v>
      </c>
      <c r="P20" s="86"/>
    </row>
    <row r="21" spans="1:16" ht="14.5" customHeight="1">
      <c r="A21" s="175">
        <v>41166</v>
      </c>
      <c r="B21" s="75"/>
      <c r="C21" s="83"/>
      <c r="D21" s="102"/>
      <c r="E21" s="99"/>
      <c r="F21" s="85"/>
      <c r="G21" s="85"/>
      <c r="H21" s="85"/>
      <c r="I21" s="85"/>
      <c r="J21" s="85"/>
      <c r="K21" s="85"/>
      <c r="L21" s="85"/>
      <c r="M21" s="85"/>
      <c r="N21" s="84"/>
      <c r="O21" s="146">
        <f t="shared" si="0"/>
        <v>0</v>
      </c>
      <c r="P21" s="86"/>
    </row>
    <row r="22" spans="1:16" ht="14.5" customHeight="1">
      <c r="A22" s="175">
        <v>41167</v>
      </c>
      <c r="B22" s="75"/>
      <c r="C22" s="83"/>
      <c r="D22" s="102"/>
      <c r="E22" s="99"/>
      <c r="F22" s="85"/>
      <c r="G22" s="85"/>
      <c r="H22" s="85"/>
      <c r="I22" s="85"/>
      <c r="J22" s="85"/>
      <c r="K22" s="85"/>
      <c r="L22" s="85"/>
      <c r="M22" s="85"/>
      <c r="N22" s="84"/>
      <c r="O22" s="146">
        <f t="shared" si="0"/>
        <v>0</v>
      </c>
      <c r="P22" s="86"/>
    </row>
    <row r="23" spans="1:16" ht="14.5" customHeight="1">
      <c r="A23" s="175">
        <v>41168</v>
      </c>
      <c r="B23" s="75"/>
      <c r="C23" s="83"/>
      <c r="D23" s="102"/>
      <c r="E23" s="99"/>
      <c r="F23" s="85"/>
      <c r="G23" s="85"/>
      <c r="H23" s="85"/>
      <c r="I23" s="85"/>
      <c r="J23" s="85"/>
      <c r="K23" s="85"/>
      <c r="L23" s="85"/>
      <c r="M23" s="85"/>
      <c r="N23" s="84"/>
      <c r="O23" s="146">
        <f t="shared" si="0"/>
        <v>0</v>
      </c>
      <c r="P23" s="86"/>
    </row>
    <row r="24" spans="1:16" ht="14.5" customHeight="1">
      <c r="A24" s="175">
        <v>41169</v>
      </c>
      <c r="B24" s="75"/>
      <c r="C24" s="83"/>
      <c r="D24" s="102"/>
      <c r="E24" s="99"/>
      <c r="F24" s="85"/>
      <c r="G24" s="85"/>
      <c r="H24" s="85"/>
      <c r="I24" s="85"/>
      <c r="J24" s="85"/>
      <c r="K24" s="85"/>
      <c r="L24" s="85"/>
      <c r="M24" s="85"/>
      <c r="N24" s="84"/>
      <c r="O24" s="146">
        <f t="shared" si="0"/>
        <v>0</v>
      </c>
      <c r="P24" s="86"/>
    </row>
    <row r="25" spans="1:16" ht="14.5" customHeight="1">
      <c r="A25" s="175">
        <v>41170</v>
      </c>
      <c r="B25" s="75"/>
      <c r="C25" s="83"/>
      <c r="D25" s="102"/>
      <c r="E25" s="99"/>
      <c r="F25" s="85"/>
      <c r="G25" s="85"/>
      <c r="H25" s="85"/>
      <c r="I25" s="85"/>
      <c r="J25" s="85"/>
      <c r="K25" s="85"/>
      <c r="L25" s="85"/>
      <c r="M25" s="85"/>
      <c r="N25" s="84"/>
      <c r="O25" s="146">
        <f t="shared" si="0"/>
        <v>0</v>
      </c>
      <c r="P25" s="86"/>
    </row>
    <row r="26" spans="1:16" ht="14.5" customHeight="1">
      <c r="A26" s="175">
        <v>41171</v>
      </c>
      <c r="B26" s="75"/>
      <c r="C26" s="83"/>
      <c r="D26" s="102"/>
      <c r="E26" s="99"/>
      <c r="F26" s="85"/>
      <c r="G26" s="85"/>
      <c r="H26" s="85"/>
      <c r="I26" s="85"/>
      <c r="J26" s="85"/>
      <c r="K26" s="85"/>
      <c r="L26" s="85"/>
      <c r="M26" s="85"/>
      <c r="N26" s="84"/>
      <c r="O26" s="146">
        <f t="shared" si="0"/>
        <v>0</v>
      </c>
      <c r="P26" s="86"/>
    </row>
    <row r="27" spans="1:16" ht="14.5" customHeight="1">
      <c r="A27" s="175">
        <v>41172</v>
      </c>
      <c r="B27" s="75"/>
      <c r="C27" s="83"/>
      <c r="D27" s="102"/>
      <c r="E27" s="99"/>
      <c r="F27" s="85"/>
      <c r="G27" s="85"/>
      <c r="H27" s="85"/>
      <c r="I27" s="85"/>
      <c r="J27" s="85"/>
      <c r="K27" s="85"/>
      <c r="L27" s="85"/>
      <c r="M27" s="85"/>
      <c r="N27" s="84"/>
      <c r="O27" s="146">
        <f t="shared" si="0"/>
        <v>0</v>
      </c>
      <c r="P27" s="86"/>
    </row>
    <row r="28" spans="1:16" ht="14.5" customHeight="1">
      <c r="A28" s="175">
        <v>41173</v>
      </c>
      <c r="B28" s="75"/>
      <c r="C28" s="83"/>
      <c r="D28" s="102"/>
      <c r="E28" s="99"/>
      <c r="F28" s="85"/>
      <c r="G28" s="85"/>
      <c r="H28" s="85"/>
      <c r="I28" s="85"/>
      <c r="J28" s="85"/>
      <c r="K28" s="85"/>
      <c r="L28" s="85"/>
      <c r="M28" s="85"/>
      <c r="N28" s="84"/>
      <c r="O28" s="146">
        <f t="shared" si="0"/>
        <v>0</v>
      </c>
      <c r="P28" s="86"/>
    </row>
    <row r="29" spans="1:16" ht="14.5" customHeight="1">
      <c r="A29" s="175">
        <v>41174</v>
      </c>
      <c r="B29" s="75"/>
      <c r="C29" s="83"/>
      <c r="D29" s="102"/>
      <c r="E29" s="99"/>
      <c r="F29" s="85"/>
      <c r="G29" s="85"/>
      <c r="H29" s="85"/>
      <c r="I29" s="85"/>
      <c r="J29" s="85"/>
      <c r="K29" s="85"/>
      <c r="L29" s="85"/>
      <c r="M29" s="85"/>
      <c r="N29" s="84"/>
      <c r="O29" s="146">
        <f t="shared" si="0"/>
        <v>0</v>
      </c>
      <c r="P29" s="87"/>
    </row>
    <row r="30" spans="1:16" ht="14.5" customHeight="1">
      <c r="A30" s="175">
        <v>41175</v>
      </c>
      <c r="B30" s="75"/>
      <c r="C30" s="83"/>
      <c r="D30" s="102"/>
      <c r="E30" s="99"/>
      <c r="F30" s="85"/>
      <c r="G30" s="85"/>
      <c r="H30" s="85"/>
      <c r="I30" s="85"/>
      <c r="J30" s="85"/>
      <c r="K30" s="85"/>
      <c r="L30" s="85"/>
      <c r="M30" s="85"/>
      <c r="N30" s="84"/>
      <c r="O30" s="146">
        <f t="shared" si="0"/>
        <v>0</v>
      </c>
      <c r="P30" s="86"/>
    </row>
    <row r="31" spans="1:16" ht="14.5" customHeight="1">
      <c r="A31" s="175">
        <v>41176</v>
      </c>
      <c r="B31" s="75"/>
      <c r="C31" s="83"/>
      <c r="D31" s="102"/>
      <c r="E31" s="99"/>
      <c r="F31" s="85"/>
      <c r="G31" s="85"/>
      <c r="H31" s="85"/>
      <c r="I31" s="85"/>
      <c r="J31" s="85"/>
      <c r="K31" s="85"/>
      <c r="L31" s="85"/>
      <c r="M31" s="85"/>
      <c r="N31" s="84"/>
      <c r="O31" s="146">
        <f t="shared" si="0"/>
        <v>0</v>
      </c>
      <c r="P31" s="86"/>
    </row>
    <row r="32" spans="1:16" ht="14.5" customHeight="1">
      <c r="A32" s="175">
        <v>41177</v>
      </c>
      <c r="B32" s="75"/>
      <c r="C32" s="83"/>
      <c r="D32" s="102"/>
      <c r="E32" s="99"/>
      <c r="F32" s="85"/>
      <c r="G32" s="85"/>
      <c r="H32" s="85"/>
      <c r="I32" s="85"/>
      <c r="J32" s="85"/>
      <c r="K32" s="85"/>
      <c r="L32" s="85"/>
      <c r="M32" s="85"/>
      <c r="N32" s="84"/>
      <c r="O32" s="146">
        <f t="shared" si="0"/>
        <v>0</v>
      </c>
      <c r="P32" s="86"/>
    </row>
    <row r="33" spans="1:16" ht="14.5" customHeight="1">
      <c r="A33" s="175">
        <v>41178</v>
      </c>
      <c r="B33" s="75"/>
      <c r="C33" s="83"/>
      <c r="D33" s="102"/>
      <c r="E33" s="99"/>
      <c r="F33" s="85"/>
      <c r="G33" s="85"/>
      <c r="H33" s="85"/>
      <c r="I33" s="85"/>
      <c r="J33" s="85"/>
      <c r="K33" s="85"/>
      <c r="L33" s="85"/>
      <c r="M33" s="85"/>
      <c r="N33" s="84"/>
      <c r="O33" s="146">
        <f t="shared" si="0"/>
        <v>0</v>
      </c>
      <c r="P33" s="86"/>
    </row>
    <row r="34" spans="1:16" ht="14.5" customHeight="1">
      <c r="A34" s="175">
        <v>41179</v>
      </c>
      <c r="B34" s="75"/>
      <c r="C34" s="83"/>
      <c r="D34" s="102"/>
      <c r="E34" s="99"/>
      <c r="F34" s="85"/>
      <c r="G34" s="85"/>
      <c r="H34" s="85"/>
      <c r="I34" s="85"/>
      <c r="J34" s="85"/>
      <c r="K34" s="85"/>
      <c r="L34" s="85"/>
      <c r="M34" s="85"/>
      <c r="N34" s="84"/>
      <c r="O34" s="146">
        <f t="shared" si="0"/>
        <v>0</v>
      </c>
      <c r="P34" s="86"/>
    </row>
    <row r="35" spans="1:16" ht="14.5" customHeight="1">
      <c r="A35" s="175">
        <v>41180</v>
      </c>
      <c r="B35" s="75"/>
      <c r="C35" s="83"/>
      <c r="D35" s="102"/>
      <c r="E35" s="99"/>
      <c r="F35" s="85"/>
      <c r="G35" s="85"/>
      <c r="H35" s="85"/>
      <c r="I35" s="85"/>
      <c r="J35" s="85"/>
      <c r="K35" s="85"/>
      <c r="L35" s="85"/>
      <c r="M35" s="85"/>
      <c r="N35" s="84"/>
      <c r="O35" s="146">
        <f t="shared" si="0"/>
        <v>0</v>
      </c>
      <c r="P35" s="86"/>
    </row>
    <row r="36" spans="1:16" ht="14.5" customHeight="1">
      <c r="A36" s="175">
        <v>41181</v>
      </c>
      <c r="B36" s="75"/>
      <c r="C36" s="83"/>
      <c r="D36" s="102"/>
      <c r="E36" s="99"/>
      <c r="F36" s="85"/>
      <c r="G36" s="85"/>
      <c r="H36" s="85"/>
      <c r="I36" s="85"/>
      <c r="J36" s="85"/>
      <c r="K36" s="85"/>
      <c r="L36" s="85"/>
      <c r="M36" s="85"/>
      <c r="N36" s="84"/>
      <c r="O36" s="146">
        <f t="shared" si="0"/>
        <v>0</v>
      </c>
      <c r="P36" s="86"/>
    </row>
    <row r="37" spans="1:16" ht="13.5" customHeight="1">
      <c r="A37" s="175">
        <v>41182</v>
      </c>
      <c r="B37" s="75"/>
      <c r="C37" s="83"/>
      <c r="D37" s="102"/>
      <c r="E37" s="99"/>
      <c r="F37" s="85"/>
      <c r="G37" s="85"/>
      <c r="H37" s="85"/>
      <c r="I37" s="85"/>
      <c r="J37" s="85"/>
      <c r="K37" s="85"/>
      <c r="L37" s="85"/>
      <c r="M37" s="85"/>
      <c r="N37" s="84"/>
      <c r="O37" s="146">
        <f t="shared" si="0"/>
        <v>0</v>
      </c>
      <c r="P37" s="86"/>
    </row>
    <row r="38" spans="1:16" ht="14.5" customHeight="1" thickBot="1">
      <c r="A38" s="20"/>
      <c r="B38" s="75"/>
      <c r="C38" s="83"/>
      <c r="D38" s="102"/>
      <c r="E38" s="99"/>
      <c r="F38" s="85"/>
      <c r="G38" s="85"/>
      <c r="H38" s="85"/>
      <c r="I38" s="85"/>
      <c r="J38" s="85"/>
      <c r="K38" s="85"/>
      <c r="L38" s="85"/>
      <c r="M38" s="85"/>
      <c r="N38" s="84"/>
      <c r="O38" s="146">
        <f t="shared" si="0"/>
        <v>0</v>
      </c>
      <c r="P38" s="88" t="s">
        <v>4</v>
      </c>
    </row>
    <row r="39" spans="1:16" ht="14.5" customHeight="1" thickBot="1">
      <c r="A39" s="110"/>
      <c r="B39" s="23"/>
      <c r="C39" s="89"/>
      <c r="D39" s="89" t="s">
        <v>30</v>
      </c>
      <c r="E39" s="90">
        <f t="shared" ref="E39:N39" si="1">SUM(E8:E38)</f>
        <v>0</v>
      </c>
      <c r="F39" s="90">
        <f t="shared" si="1"/>
        <v>0</v>
      </c>
      <c r="G39" s="90">
        <f t="shared" si="1"/>
        <v>0</v>
      </c>
      <c r="H39" s="90">
        <f t="shared" si="1"/>
        <v>0</v>
      </c>
      <c r="I39" s="90">
        <f t="shared" si="1"/>
        <v>0</v>
      </c>
      <c r="J39" s="90">
        <f t="shared" si="1"/>
        <v>0</v>
      </c>
      <c r="K39" s="90">
        <f t="shared" si="1"/>
        <v>0</v>
      </c>
      <c r="L39" s="90">
        <f t="shared" si="1"/>
        <v>0</v>
      </c>
      <c r="M39" s="90">
        <f t="shared" si="1"/>
        <v>0</v>
      </c>
      <c r="N39" s="90">
        <f t="shared" si="1"/>
        <v>0</v>
      </c>
      <c r="O39" s="106">
        <f t="shared" ref="O39" si="2">SUM(O8:O38)</f>
        <v>0</v>
      </c>
      <c r="P39" s="105">
        <f>A39*STARTSIDA!C33/5</f>
        <v>0</v>
      </c>
    </row>
    <row r="40" spans="1:16" ht="20" customHeight="1">
      <c r="A40" s="24" t="s">
        <v>26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 t="s">
        <v>5</v>
      </c>
      <c r="P40" s="26">
        <f>O39-P39</f>
        <v>0</v>
      </c>
    </row>
    <row r="41" spans="1:16" ht="14.25" customHeight="1">
      <c r="A41" s="27"/>
      <c r="B41" s="28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6" ht="0.75" customHeight="1">
      <c r="A42" s="2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6" ht="18" customHeight="1">
      <c r="A43" s="111" t="s">
        <v>33</v>
      </c>
      <c r="B43" s="109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6" ht="18" customHeight="1">
      <c r="A44" s="111" t="s">
        <v>34</v>
      </c>
      <c r="B44" s="109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6" ht="18" customHeight="1">
      <c r="A45" s="27"/>
      <c r="B45" s="28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6" ht="18" customHeight="1">
      <c r="A46" s="27"/>
      <c r="B46" s="28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6" ht="18" customHeight="1">
      <c r="A47" s="27"/>
      <c r="B47" s="28"/>
      <c r="C47" s="28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6" ht="18" customHeight="1">
      <c r="A48" s="27"/>
      <c r="B48" s="28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ht="18" customHeight="1">
      <c r="A49" s="27"/>
      <c r="B49" s="30"/>
      <c r="C49" s="30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1" spans="1:13" ht="15">
      <c r="A51" s="27"/>
      <c r="B51" s="30"/>
      <c r="C51" s="30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15"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  <c r="M52" s="1"/>
    </row>
    <row r="54" spans="1:13">
      <c r="B54" s="8"/>
      <c r="C54" s="8"/>
    </row>
  </sheetData>
  <sheetCalcPr fullCalcOnLoad="1"/>
  <sheetProtection password="CF3F" sheet="1" objects="1" scenarios="1"/>
  <mergeCells count="1">
    <mergeCell ref="C7:D7"/>
  </mergeCells>
  <phoneticPr fontId="0" type="noConversion"/>
  <conditionalFormatting sqref="A8:A37">
    <cfRule type="expression" dxfId="291" priority="202">
      <formula>WEEKDAY(A8,2)&gt;5</formula>
    </cfRule>
  </conditionalFormatting>
  <conditionalFormatting sqref="A8:A37">
    <cfRule type="expression" priority="201">
      <formula>WEEKDAY(7)</formula>
    </cfRule>
  </conditionalFormatting>
  <conditionalFormatting sqref="D1">
    <cfRule type="expression" dxfId="290" priority="194">
      <formula>SUM(E8:E38)&gt;0</formula>
    </cfRule>
  </conditionalFormatting>
  <conditionalFormatting sqref="D2">
    <cfRule type="expression" dxfId="289" priority="193">
      <formula>SUM(F8:F38)&gt;0</formula>
    </cfRule>
  </conditionalFormatting>
  <conditionalFormatting sqref="D3">
    <cfRule type="expression" dxfId="288" priority="192">
      <formula>SUM(G8:G38)&gt;0</formula>
    </cfRule>
  </conditionalFormatting>
  <conditionalFormatting sqref="D5">
    <cfRule type="expression" dxfId="287" priority="191">
      <formula>SUM(I8:I38)&gt;0</formula>
    </cfRule>
  </conditionalFormatting>
  <conditionalFormatting sqref="D4">
    <cfRule type="expression" dxfId="286" priority="190">
      <formula>SUM(H8:H38)&gt;0</formula>
    </cfRule>
  </conditionalFormatting>
  <conditionalFormatting sqref="J1">
    <cfRule type="expression" dxfId="285" priority="189">
      <formula>SUM(J8:J38)&gt;0</formula>
    </cfRule>
  </conditionalFormatting>
  <conditionalFormatting sqref="J2">
    <cfRule type="expression" dxfId="284" priority="188">
      <formula>SUM(K8:K38)&gt;0</formula>
    </cfRule>
  </conditionalFormatting>
  <conditionalFormatting sqref="J3">
    <cfRule type="expression" dxfId="283" priority="187">
      <formula>SUM(L8:L38)&gt;0</formula>
    </cfRule>
  </conditionalFormatting>
  <conditionalFormatting sqref="J4">
    <cfRule type="expression" dxfId="282" priority="186">
      <formula>SUM(M8:M38)&gt;0</formula>
    </cfRule>
  </conditionalFormatting>
  <conditionalFormatting sqref="J5">
    <cfRule type="expression" dxfId="281" priority="185">
      <formula>SUM(N8:N38)&gt;0</formula>
    </cfRule>
  </conditionalFormatting>
  <conditionalFormatting sqref="O8">
    <cfRule type="cellIs" dxfId="280" priority="61" operator="lessThan">
      <formula>D8</formula>
    </cfRule>
    <cfRule type="cellIs" dxfId="279" priority="62" operator="greaterThan">
      <formula>D8</formula>
    </cfRule>
  </conditionalFormatting>
  <conditionalFormatting sqref="O9">
    <cfRule type="cellIs" dxfId="278" priority="59" operator="lessThan">
      <formula>D9</formula>
    </cfRule>
    <cfRule type="cellIs" dxfId="277" priority="60" operator="greaterThan">
      <formula>D9</formula>
    </cfRule>
  </conditionalFormatting>
  <conditionalFormatting sqref="O10">
    <cfRule type="cellIs" dxfId="276" priority="57" operator="lessThan">
      <formula>D10</formula>
    </cfRule>
    <cfRule type="cellIs" dxfId="275" priority="58" operator="greaterThan">
      <formula>D10</formula>
    </cfRule>
  </conditionalFormatting>
  <conditionalFormatting sqref="O11">
    <cfRule type="cellIs" dxfId="274" priority="55" operator="lessThan">
      <formula>D11</formula>
    </cfRule>
    <cfRule type="cellIs" dxfId="273" priority="56" operator="greaterThan">
      <formula>D11</formula>
    </cfRule>
  </conditionalFormatting>
  <conditionalFormatting sqref="O12">
    <cfRule type="cellIs" dxfId="272" priority="53" operator="lessThan">
      <formula>D12</formula>
    </cfRule>
    <cfRule type="cellIs" dxfId="271" priority="54" operator="greaterThan">
      <formula>D12</formula>
    </cfRule>
  </conditionalFormatting>
  <conditionalFormatting sqref="O13">
    <cfRule type="cellIs" dxfId="270" priority="51" operator="lessThan">
      <formula>D13</formula>
    </cfRule>
    <cfRule type="cellIs" dxfId="269" priority="52" operator="greaterThan">
      <formula>D13</formula>
    </cfRule>
  </conditionalFormatting>
  <conditionalFormatting sqref="O14">
    <cfRule type="cellIs" dxfId="268" priority="49" operator="lessThan">
      <formula>D14</formula>
    </cfRule>
    <cfRule type="cellIs" dxfId="267" priority="50" operator="greaterThan">
      <formula>D14</formula>
    </cfRule>
  </conditionalFormatting>
  <conditionalFormatting sqref="O15">
    <cfRule type="cellIs" dxfId="266" priority="47" operator="lessThan">
      <formula>D15</formula>
    </cfRule>
    <cfRule type="cellIs" dxfId="265" priority="48" operator="greaterThan">
      <formula>D15</formula>
    </cfRule>
  </conditionalFormatting>
  <conditionalFormatting sqref="O16">
    <cfRule type="cellIs" dxfId="264" priority="45" operator="lessThan">
      <formula>D16</formula>
    </cfRule>
    <cfRule type="cellIs" dxfId="263" priority="46" operator="greaterThan">
      <formula>D16</formula>
    </cfRule>
  </conditionalFormatting>
  <conditionalFormatting sqref="O17">
    <cfRule type="cellIs" dxfId="262" priority="43" operator="lessThan">
      <formula>D17</formula>
    </cfRule>
    <cfRule type="cellIs" dxfId="261" priority="44" operator="greaterThan">
      <formula>D17</formula>
    </cfRule>
  </conditionalFormatting>
  <conditionalFormatting sqref="O18">
    <cfRule type="cellIs" dxfId="260" priority="41" operator="lessThan">
      <formula>D18</formula>
    </cfRule>
    <cfRule type="cellIs" dxfId="259" priority="42" operator="greaterThan">
      <formula>D18</formula>
    </cfRule>
  </conditionalFormatting>
  <conditionalFormatting sqref="O19">
    <cfRule type="cellIs" dxfId="258" priority="39" operator="lessThan">
      <formula>D19</formula>
    </cfRule>
    <cfRule type="cellIs" dxfId="257" priority="40" operator="greaterThan">
      <formula>D19</formula>
    </cfRule>
  </conditionalFormatting>
  <conditionalFormatting sqref="O20">
    <cfRule type="cellIs" dxfId="256" priority="37" operator="lessThan">
      <formula>D20</formula>
    </cfRule>
    <cfRule type="cellIs" dxfId="255" priority="38" operator="greaterThan">
      <formula>D20</formula>
    </cfRule>
  </conditionalFormatting>
  <conditionalFormatting sqref="O21">
    <cfRule type="cellIs" dxfId="254" priority="35" operator="lessThan">
      <formula>D21</formula>
    </cfRule>
    <cfRule type="cellIs" dxfId="253" priority="36" operator="greaterThan">
      <formula>D21</formula>
    </cfRule>
  </conditionalFormatting>
  <conditionalFormatting sqref="O22">
    <cfRule type="cellIs" dxfId="252" priority="33" operator="lessThan">
      <formula>D22</formula>
    </cfRule>
    <cfRule type="cellIs" dxfId="251" priority="34" operator="greaterThan">
      <formula>D22</formula>
    </cfRule>
  </conditionalFormatting>
  <conditionalFormatting sqref="O23">
    <cfRule type="cellIs" dxfId="250" priority="31" operator="lessThan">
      <formula>D23</formula>
    </cfRule>
    <cfRule type="cellIs" dxfId="249" priority="32" operator="greaterThan">
      <formula>D23</formula>
    </cfRule>
  </conditionalFormatting>
  <conditionalFormatting sqref="O24">
    <cfRule type="cellIs" dxfId="248" priority="29" operator="lessThan">
      <formula>D24</formula>
    </cfRule>
    <cfRule type="cellIs" dxfId="247" priority="30" operator="greaterThan">
      <formula>D24</formula>
    </cfRule>
  </conditionalFormatting>
  <conditionalFormatting sqref="O25">
    <cfRule type="cellIs" dxfId="246" priority="27" operator="lessThan">
      <formula>D25</formula>
    </cfRule>
    <cfRule type="cellIs" dxfId="245" priority="28" operator="greaterThan">
      <formula>D25</formula>
    </cfRule>
  </conditionalFormatting>
  <conditionalFormatting sqref="O26">
    <cfRule type="cellIs" dxfId="244" priority="25" operator="lessThan">
      <formula>D26</formula>
    </cfRule>
    <cfRule type="cellIs" dxfId="243" priority="26" operator="greaterThan">
      <formula>D26</formula>
    </cfRule>
  </conditionalFormatting>
  <conditionalFormatting sqref="O27">
    <cfRule type="cellIs" dxfId="242" priority="23" operator="lessThan">
      <formula>D27</formula>
    </cfRule>
    <cfRule type="cellIs" dxfId="241" priority="24" operator="greaterThan">
      <formula>D27</formula>
    </cfRule>
  </conditionalFormatting>
  <conditionalFormatting sqref="O28">
    <cfRule type="cellIs" dxfId="240" priority="21" operator="lessThan">
      <formula>D28</formula>
    </cfRule>
    <cfRule type="cellIs" dxfId="239" priority="22" operator="greaterThan">
      <formula>D28</formula>
    </cfRule>
  </conditionalFormatting>
  <conditionalFormatting sqref="O29">
    <cfRule type="cellIs" dxfId="238" priority="19" operator="lessThan">
      <formula>D29</formula>
    </cfRule>
    <cfRule type="cellIs" dxfId="237" priority="20" operator="greaterThan">
      <formula>D29</formula>
    </cfRule>
  </conditionalFormatting>
  <conditionalFormatting sqref="O30">
    <cfRule type="cellIs" dxfId="236" priority="17" operator="lessThan">
      <formula>D30</formula>
    </cfRule>
    <cfRule type="cellIs" dxfId="235" priority="18" operator="greaterThan">
      <formula>D30</formula>
    </cfRule>
  </conditionalFormatting>
  <conditionalFormatting sqref="O31">
    <cfRule type="cellIs" dxfId="234" priority="15" operator="lessThan">
      <formula>D31</formula>
    </cfRule>
    <cfRule type="cellIs" dxfId="233" priority="16" operator="greaterThan">
      <formula>D31</formula>
    </cfRule>
  </conditionalFormatting>
  <conditionalFormatting sqref="O32">
    <cfRule type="cellIs" dxfId="232" priority="13" operator="lessThan">
      <formula>D32</formula>
    </cfRule>
    <cfRule type="cellIs" dxfId="231" priority="14" operator="greaterThan">
      <formula>D32</formula>
    </cfRule>
  </conditionalFormatting>
  <conditionalFormatting sqref="O33">
    <cfRule type="cellIs" dxfId="230" priority="11" operator="lessThan">
      <formula>D33</formula>
    </cfRule>
    <cfRule type="cellIs" dxfId="229" priority="12" operator="greaterThan">
      <formula>D33</formula>
    </cfRule>
  </conditionalFormatting>
  <conditionalFormatting sqref="O34">
    <cfRule type="cellIs" dxfId="228" priority="9" operator="lessThan">
      <formula>D34</formula>
    </cfRule>
    <cfRule type="cellIs" dxfId="227" priority="10" operator="greaterThan">
      <formula>D34</formula>
    </cfRule>
  </conditionalFormatting>
  <conditionalFormatting sqref="O35">
    <cfRule type="cellIs" dxfId="226" priority="7" operator="lessThan">
      <formula>D35</formula>
    </cfRule>
    <cfRule type="cellIs" dxfId="225" priority="8" operator="greaterThan">
      <formula>D35</formula>
    </cfRule>
  </conditionalFormatting>
  <conditionalFormatting sqref="O36">
    <cfRule type="cellIs" dxfId="224" priority="5" operator="lessThan">
      <formula>D36</formula>
    </cfRule>
    <cfRule type="cellIs" dxfId="223" priority="6" operator="greaterThan">
      <formula>D36</formula>
    </cfRule>
  </conditionalFormatting>
  <conditionalFormatting sqref="O37">
    <cfRule type="cellIs" dxfId="222" priority="3" operator="lessThan">
      <formula>D37</formula>
    </cfRule>
    <cfRule type="cellIs" dxfId="221" priority="4" operator="greaterThan">
      <formula>D37</formula>
    </cfRule>
  </conditionalFormatting>
  <conditionalFormatting sqref="O38">
    <cfRule type="cellIs" dxfId="220" priority="1" operator="lessThan">
      <formula>D38</formula>
    </cfRule>
    <cfRule type="cellIs" dxfId="219" priority="2" operator="greaterThan">
      <formula>D38</formula>
    </cfRule>
  </conditionalFormatting>
  <dataValidations count="1">
    <dataValidation operator="equal" allowBlank="1" showInputMessage="1" showErrorMessage="1" errorTitle="Total arbetstid" error="Den totala arbetstiden måste överrensstämma med den totala arbetstiden i kolumn AI." promptTitle="Totala arbetstid" prompt="Mata här in den totala arbetstiden per dag som du själv räknat ihop. Den totala arbetstiden måste överrensstämma med den totala arbetstiden i kolumn AI. Detta är bara en kontroll." sqref="D8:D38"/>
  </dataValidations>
  <pageMargins left="0.17" right="0" top="0" bottom="0" header="0" footer="0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11" enableFormatConditionsCalculation="0"/>
  <dimension ref="A1:AN54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1" sqref="B1"/>
    </sheetView>
  </sheetViews>
  <sheetFormatPr baseColWidth="10" defaultColWidth="8.83203125" defaultRowHeight="14"/>
  <cols>
    <col min="1" max="1" width="4.33203125" style="2" customWidth="1"/>
    <col min="2" max="2" width="50.6640625" style="2" customWidth="1"/>
    <col min="3" max="3" width="25.6640625" style="2" customWidth="1"/>
    <col min="4" max="14" width="5.33203125" style="2" customWidth="1"/>
    <col min="15" max="15" width="5.6640625" style="2" customWidth="1"/>
    <col min="16" max="16" width="18.33203125" style="2" customWidth="1"/>
    <col min="17" max="17" width="3.5" customWidth="1"/>
    <col min="18" max="18" width="9.1640625" customWidth="1"/>
    <col min="19" max="19" width="34.5" customWidth="1"/>
    <col min="20" max="20" width="95.6640625" customWidth="1"/>
    <col min="21" max="21" width="8.6640625" customWidth="1"/>
    <col min="22" max="22" width="6.6640625" customWidth="1"/>
    <col min="23" max="23" width="9.1640625" customWidth="1"/>
    <col min="24" max="24" width="34.5" customWidth="1"/>
    <col min="25" max="25" width="95.6640625" customWidth="1"/>
    <col min="26" max="26" width="8.6640625" customWidth="1"/>
    <col min="27" max="27" width="6.6640625" customWidth="1"/>
    <col min="28" max="28" width="9.1640625" customWidth="1"/>
    <col min="29" max="29" width="25.6640625" customWidth="1"/>
    <col min="30" max="30" width="95.6640625" customWidth="1"/>
    <col min="31" max="31" width="8.6640625" customWidth="1"/>
    <col min="32" max="32" width="6.6640625" customWidth="1"/>
    <col min="41" max="16384" width="8.83203125" style="2"/>
  </cols>
  <sheetData>
    <row r="1" spans="1:16" ht="11" customHeight="1">
      <c r="B1" s="2" t="s">
        <v>54</v>
      </c>
      <c r="C1" s="77"/>
      <c r="D1" s="180" t="str">
        <f>IF(STARTSIDA!B8&gt;" ","1  tim:","")</f>
        <v>1  tim:</v>
      </c>
      <c r="E1" s="125" t="str">
        <f>IF(E39&gt;0,E39,"")</f>
        <v/>
      </c>
      <c r="F1" s="181" t="str">
        <f>IF(D1&gt;" ",STARTSIDA!B8,"")</f>
        <v>90-46136 Yrkesproffs i Sv.finland 2</v>
      </c>
      <c r="G1" s="126"/>
      <c r="H1" s="126"/>
      <c r="I1" s="126"/>
      <c r="J1" s="180" t="str">
        <f>IF(STARTSIDA!B13&gt;" ","6 tim:","")</f>
        <v/>
      </c>
      <c r="K1" s="125" t="str">
        <f>IF(J39&gt;0,J39,"")</f>
        <v/>
      </c>
      <c r="L1" s="181" t="str">
        <f>IF(J1&gt;" ",STARTSIDA!B13,"")</f>
        <v/>
      </c>
      <c r="M1" s="78"/>
      <c r="N1" s="78"/>
      <c r="O1"/>
      <c r="P1"/>
    </row>
    <row r="2" spans="1:16" ht="11" customHeight="1">
      <c r="B2" s="69">
        <f>UPPFÖLJNING!P26</f>
        <v>0</v>
      </c>
      <c r="C2" s="77"/>
      <c r="D2" s="180" t="str">
        <f>IF(STARTSIDA!B9&gt;" ","2  tim:","")</f>
        <v/>
      </c>
      <c r="E2" s="125" t="str">
        <f>IF(F39&gt;0,F39,"")</f>
        <v/>
      </c>
      <c r="F2" s="181" t="str">
        <f>IF(D2&gt;" ",STARTSIDA!B9,"")</f>
        <v/>
      </c>
      <c r="G2" s="126"/>
      <c r="H2" s="126"/>
      <c r="I2" s="126"/>
      <c r="J2" s="180" t="str">
        <f>IF(STARTSIDA!B14&gt;" ","7 tim:","")</f>
        <v/>
      </c>
      <c r="K2" s="125" t="str">
        <f>IF(K39&gt;0,K39,"")</f>
        <v/>
      </c>
      <c r="L2" s="181" t="str">
        <f>IF(J2&gt;" ",STARTSIDA!B14,"")</f>
        <v/>
      </c>
      <c r="M2" s="78"/>
      <c r="N2" s="78"/>
      <c r="O2"/>
      <c r="P2"/>
    </row>
    <row r="3" spans="1:16" ht="11" customHeight="1">
      <c r="C3" s="77"/>
      <c r="D3" s="180" t="str">
        <f>IF(STARTSIDA!B10&gt;" ","3  tim:","")</f>
        <v/>
      </c>
      <c r="E3" s="125" t="str">
        <f>IF(G39&gt;0,G39,"")</f>
        <v/>
      </c>
      <c r="F3" s="181" t="str">
        <f>IF(D3&gt;" ",STARTSIDA!B10,"")</f>
        <v/>
      </c>
      <c r="G3" s="126"/>
      <c r="H3" s="126"/>
      <c r="I3" s="126"/>
      <c r="J3" s="180" t="str">
        <f>IF(STARTSIDA!B15&gt;" ","8 tim:","")</f>
        <v/>
      </c>
      <c r="K3" s="125" t="str">
        <f>IF(L39&gt;0,L39,"")</f>
        <v/>
      </c>
      <c r="L3" s="181" t="str">
        <f>IF(J3&gt;" ",STARTSIDA!B15,"")</f>
        <v/>
      </c>
      <c r="M3" s="78"/>
      <c r="N3" s="78"/>
      <c r="O3"/>
      <c r="P3"/>
    </row>
    <row r="4" spans="1:16" ht="11" customHeight="1">
      <c r="C4" s="77"/>
      <c r="D4" s="180" t="str">
        <f>IF(STARTSIDA!B11&gt;" ","4  tim:","")</f>
        <v/>
      </c>
      <c r="E4" s="125" t="str">
        <f>IF(H39&gt;0,H39,"")</f>
        <v/>
      </c>
      <c r="F4" s="181" t="str">
        <f>IF(D4&gt;" ",STARTSIDA!B11,"")</f>
        <v/>
      </c>
      <c r="G4" s="126"/>
      <c r="H4" s="126"/>
      <c r="I4" s="126"/>
      <c r="J4" s="180" t="str">
        <f>IF(STARTSIDA!B16&gt;" ","9 tim:","")</f>
        <v/>
      </c>
      <c r="K4" s="125" t="str">
        <f>IF(M39&gt;0,M39,"")</f>
        <v/>
      </c>
      <c r="L4" s="181" t="str">
        <f>IF(J4&gt;" ",STARTSIDA!B16,"")</f>
        <v/>
      </c>
      <c r="M4" s="78"/>
      <c r="N4" s="78"/>
      <c r="O4"/>
      <c r="P4"/>
    </row>
    <row r="5" spans="1:16" ht="11" customHeight="1">
      <c r="C5" s="77"/>
      <c r="D5" s="180" t="str">
        <f>IF(STARTSIDA!B12&gt;" ","5  tim:","")</f>
        <v/>
      </c>
      <c r="E5" s="125" t="str">
        <f>IF(I39&gt;0,I39,"")</f>
        <v/>
      </c>
      <c r="F5" s="181" t="str">
        <f>IF(D5&gt;" ",STARTSIDA!B12,"")</f>
        <v/>
      </c>
      <c r="G5" s="126"/>
      <c r="H5" s="126"/>
      <c r="I5" s="126"/>
      <c r="J5" s="180" t="str">
        <f>IF(STARTSIDA!B17&gt;" ","10 tim:","")</f>
        <v>10 tim:</v>
      </c>
      <c r="K5" s="125" t="str">
        <f>IF(N39&gt;0,N39,"")</f>
        <v/>
      </c>
      <c r="L5" s="181" t="str">
        <f>IF(J5&gt;" ",STARTSIDA!B17,"")</f>
        <v>Övrigt arbete</v>
      </c>
      <c r="M5" s="78"/>
      <c r="N5" s="78"/>
      <c r="O5"/>
      <c r="P5"/>
    </row>
    <row r="6" spans="1:16" ht="17" customHeight="1" thickBot="1">
      <c r="A6" s="13"/>
      <c r="B6" s="14" t="str">
        <f>STARTSIDA!B4</f>
        <v>Namn Namn</v>
      </c>
      <c r="C6" s="173" t="str">
        <f>UPPFÖLJNING!A26</f>
        <v>Oktober 2012</v>
      </c>
      <c r="D6" s="76"/>
      <c r="E6" s="112"/>
      <c r="F6" s="76"/>
      <c r="G6" s="76"/>
      <c r="H6" s="76"/>
      <c r="I6" s="76"/>
      <c r="J6"/>
      <c r="K6"/>
      <c r="L6"/>
      <c r="M6" s="76"/>
      <c r="N6" s="76"/>
      <c r="O6" s="114"/>
      <c r="P6" s="79"/>
    </row>
    <row r="7" spans="1:16" ht="26" customHeight="1" thickBot="1">
      <c r="A7" s="16" t="s">
        <v>0</v>
      </c>
      <c r="B7" s="17" t="s">
        <v>1</v>
      </c>
      <c r="C7" s="186" t="s">
        <v>31</v>
      </c>
      <c r="D7" s="188"/>
      <c r="E7" s="80">
        <v>1</v>
      </c>
      <c r="F7" s="80">
        <v>2</v>
      </c>
      <c r="G7" s="80">
        <v>3</v>
      </c>
      <c r="H7" s="80">
        <v>4</v>
      </c>
      <c r="I7" s="80">
        <v>5</v>
      </c>
      <c r="J7" s="80">
        <v>6</v>
      </c>
      <c r="K7" s="80">
        <v>7</v>
      </c>
      <c r="L7" s="80">
        <v>8</v>
      </c>
      <c r="M7" s="80">
        <v>9</v>
      </c>
      <c r="N7" s="80">
        <v>10</v>
      </c>
      <c r="O7" s="81" t="s">
        <v>2</v>
      </c>
      <c r="P7" s="82" t="s">
        <v>3</v>
      </c>
    </row>
    <row r="8" spans="1:16" ht="14.5" customHeight="1">
      <c r="A8" s="175">
        <v>41183</v>
      </c>
      <c r="B8" s="73"/>
      <c r="C8" s="100"/>
      <c r="D8" s="101"/>
      <c r="E8" s="98"/>
      <c r="F8" s="84"/>
      <c r="G8" s="84"/>
      <c r="H8" s="84"/>
      <c r="I8" s="84"/>
      <c r="J8" s="84"/>
      <c r="K8" s="84"/>
      <c r="L8" s="84"/>
      <c r="M8" s="84"/>
      <c r="N8" s="84"/>
      <c r="O8" s="146">
        <f t="shared" ref="O8:O38" si="0">SUM(E8:N8)</f>
        <v>0</v>
      </c>
      <c r="P8" s="97"/>
    </row>
    <row r="9" spans="1:16" ht="14.5" customHeight="1">
      <c r="A9" s="175">
        <v>41184</v>
      </c>
      <c r="B9" s="74"/>
      <c r="C9" s="83"/>
      <c r="D9" s="102"/>
      <c r="E9" s="99"/>
      <c r="F9" s="85"/>
      <c r="G9" s="85"/>
      <c r="H9" s="85"/>
      <c r="I9" s="85"/>
      <c r="J9" s="85"/>
      <c r="K9" s="85"/>
      <c r="L9" s="85"/>
      <c r="M9" s="85"/>
      <c r="N9" s="84"/>
      <c r="O9" s="146">
        <f t="shared" si="0"/>
        <v>0</v>
      </c>
      <c r="P9" s="86"/>
    </row>
    <row r="10" spans="1:16" ht="14.5" customHeight="1">
      <c r="A10" s="175">
        <v>41185</v>
      </c>
      <c r="B10" s="74"/>
      <c r="C10" s="83"/>
      <c r="D10" s="102"/>
      <c r="E10" s="99"/>
      <c r="F10" s="85"/>
      <c r="G10" s="85"/>
      <c r="H10" s="85"/>
      <c r="I10" s="85"/>
      <c r="J10" s="85"/>
      <c r="K10" s="85"/>
      <c r="L10" s="85"/>
      <c r="M10" s="85"/>
      <c r="N10" s="84"/>
      <c r="O10" s="146">
        <f t="shared" si="0"/>
        <v>0</v>
      </c>
      <c r="P10" s="86"/>
    </row>
    <row r="11" spans="1:16" ht="14.5" customHeight="1">
      <c r="A11" s="175">
        <v>41186</v>
      </c>
      <c r="B11" s="21"/>
      <c r="C11" s="83"/>
      <c r="D11" s="102"/>
      <c r="E11" s="98"/>
      <c r="F11" s="84"/>
      <c r="G11" s="84"/>
      <c r="H11" s="84"/>
      <c r="I11" s="84"/>
      <c r="J11" s="84"/>
      <c r="K11" s="84"/>
      <c r="L11" s="84"/>
      <c r="M11" s="84"/>
      <c r="N11" s="84"/>
      <c r="O11" s="146">
        <f t="shared" si="0"/>
        <v>0</v>
      </c>
      <c r="P11" s="97"/>
    </row>
    <row r="12" spans="1:16" ht="14.5" customHeight="1">
      <c r="A12" s="175">
        <v>41187</v>
      </c>
      <c r="B12" s="21"/>
      <c r="C12" s="83"/>
      <c r="D12" s="102"/>
      <c r="E12" s="99"/>
      <c r="F12" s="85"/>
      <c r="G12" s="85"/>
      <c r="H12" s="85"/>
      <c r="I12" s="85"/>
      <c r="J12" s="85"/>
      <c r="K12" s="85"/>
      <c r="L12" s="85"/>
      <c r="M12" s="85"/>
      <c r="N12" s="84"/>
      <c r="O12" s="146">
        <f t="shared" si="0"/>
        <v>0</v>
      </c>
      <c r="P12" s="86"/>
    </row>
    <row r="13" spans="1:16" ht="14.5" customHeight="1">
      <c r="A13" s="175">
        <v>41188</v>
      </c>
      <c r="B13" s="75"/>
      <c r="C13" s="83"/>
      <c r="D13" s="102"/>
      <c r="E13" s="99"/>
      <c r="F13" s="85"/>
      <c r="G13" s="85"/>
      <c r="H13" s="85"/>
      <c r="I13" s="85"/>
      <c r="J13" s="85"/>
      <c r="K13" s="85"/>
      <c r="L13" s="85"/>
      <c r="M13" s="85"/>
      <c r="N13" s="84"/>
      <c r="O13" s="146">
        <f t="shared" si="0"/>
        <v>0</v>
      </c>
      <c r="P13" s="86"/>
    </row>
    <row r="14" spans="1:16" ht="14.5" customHeight="1">
      <c r="A14" s="175">
        <v>41189</v>
      </c>
      <c r="B14" s="21"/>
      <c r="C14" s="83"/>
      <c r="D14" s="102"/>
      <c r="E14" s="99"/>
      <c r="F14" s="85"/>
      <c r="G14" s="85"/>
      <c r="H14" s="85"/>
      <c r="I14" s="85"/>
      <c r="J14" s="85"/>
      <c r="K14" s="85"/>
      <c r="L14" s="85"/>
      <c r="M14" s="85"/>
      <c r="N14" s="84"/>
      <c r="O14" s="146">
        <f t="shared" si="0"/>
        <v>0</v>
      </c>
      <c r="P14" s="86"/>
    </row>
    <row r="15" spans="1:16" ht="14.5" customHeight="1">
      <c r="A15" s="175">
        <v>41190</v>
      </c>
      <c r="B15" s="21"/>
      <c r="C15" s="83"/>
      <c r="D15" s="102"/>
      <c r="E15" s="99"/>
      <c r="F15" s="85"/>
      <c r="G15" s="85"/>
      <c r="H15" s="85"/>
      <c r="I15" s="85"/>
      <c r="J15" s="85"/>
      <c r="K15" s="85"/>
      <c r="L15" s="85"/>
      <c r="M15" s="85"/>
      <c r="N15" s="84"/>
      <c r="O15" s="146">
        <f t="shared" si="0"/>
        <v>0</v>
      </c>
      <c r="P15" s="86"/>
    </row>
    <row r="16" spans="1:16" ht="14.5" customHeight="1">
      <c r="A16" s="175">
        <v>41191</v>
      </c>
      <c r="B16" s="74"/>
      <c r="C16" s="83"/>
      <c r="D16" s="102"/>
      <c r="E16" s="99"/>
      <c r="F16" s="85"/>
      <c r="G16" s="85"/>
      <c r="H16" s="85"/>
      <c r="I16" s="85"/>
      <c r="J16" s="85"/>
      <c r="K16" s="85"/>
      <c r="L16" s="85"/>
      <c r="M16" s="85"/>
      <c r="N16" s="84"/>
      <c r="O16" s="146">
        <f t="shared" si="0"/>
        <v>0</v>
      </c>
      <c r="P16" s="86"/>
    </row>
    <row r="17" spans="1:16" ht="14.5" customHeight="1">
      <c r="A17" s="175">
        <v>41192</v>
      </c>
      <c r="B17" s="75"/>
      <c r="C17" s="83"/>
      <c r="D17" s="102"/>
      <c r="E17" s="99"/>
      <c r="F17" s="85"/>
      <c r="G17" s="85"/>
      <c r="H17" s="85"/>
      <c r="I17" s="85"/>
      <c r="J17" s="85"/>
      <c r="K17" s="85"/>
      <c r="L17" s="85"/>
      <c r="M17" s="85"/>
      <c r="N17" s="84"/>
      <c r="O17" s="146">
        <f t="shared" si="0"/>
        <v>0</v>
      </c>
      <c r="P17" s="86"/>
    </row>
    <row r="18" spans="1:16" ht="14.5" customHeight="1">
      <c r="A18" s="175">
        <v>41193</v>
      </c>
      <c r="B18" s="75"/>
      <c r="C18" s="83"/>
      <c r="D18" s="102"/>
      <c r="E18" s="99"/>
      <c r="F18" s="85"/>
      <c r="G18" s="85"/>
      <c r="H18" s="85"/>
      <c r="I18" s="85"/>
      <c r="J18" s="85"/>
      <c r="K18" s="85"/>
      <c r="L18" s="85"/>
      <c r="M18" s="85"/>
      <c r="N18" s="84"/>
      <c r="O18" s="146">
        <f t="shared" si="0"/>
        <v>0</v>
      </c>
      <c r="P18" s="86"/>
    </row>
    <row r="19" spans="1:16" ht="14.5" customHeight="1">
      <c r="A19" s="175">
        <v>41194</v>
      </c>
      <c r="B19" s="75"/>
      <c r="C19" s="83"/>
      <c r="D19" s="102"/>
      <c r="E19" s="99"/>
      <c r="F19" s="85"/>
      <c r="G19" s="85"/>
      <c r="H19" s="85"/>
      <c r="I19" s="85"/>
      <c r="J19" s="85"/>
      <c r="K19" s="85"/>
      <c r="L19" s="85"/>
      <c r="M19" s="85"/>
      <c r="N19" s="84"/>
      <c r="O19" s="146">
        <f t="shared" si="0"/>
        <v>0</v>
      </c>
      <c r="P19" s="86"/>
    </row>
    <row r="20" spans="1:16" ht="14.5" customHeight="1">
      <c r="A20" s="175">
        <v>41195</v>
      </c>
      <c r="B20" s="75"/>
      <c r="C20" s="83"/>
      <c r="D20" s="102"/>
      <c r="E20" s="99"/>
      <c r="F20" s="85"/>
      <c r="G20" s="85"/>
      <c r="H20" s="85"/>
      <c r="I20" s="85"/>
      <c r="J20" s="85"/>
      <c r="K20" s="85"/>
      <c r="L20" s="85"/>
      <c r="M20" s="85"/>
      <c r="N20" s="84"/>
      <c r="O20" s="146">
        <f t="shared" si="0"/>
        <v>0</v>
      </c>
      <c r="P20" s="86"/>
    </row>
    <row r="21" spans="1:16" ht="14.5" customHeight="1">
      <c r="A21" s="175">
        <v>41196</v>
      </c>
      <c r="B21" s="75"/>
      <c r="C21" s="83"/>
      <c r="D21" s="102"/>
      <c r="E21" s="99"/>
      <c r="F21" s="85"/>
      <c r="G21" s="85"/>
      <c r="H21" s="85"/>
      <c r="I21" s="85"/>
      <c r="J21" s="85"/>
      <c r="K21" s="85"/>
      <c r="L21" s="85"/>
      <c r="M21" s="85"/>
      <c r="N21" s="84"/>
      <c r="O21" s="146">
        <f t="shared" si="0"/>
        <v>0</v>
      </c>
      <c r="P21" s="86"/>
    </row>
    <row r="22" spans="1:16" ht="14.5" customHeight="1">
      <c r="A22" s="175">
        <v>41197</v>
      </c>
      <c r="B22" s="75"/>
      <c r="C22" s="83"/>
      <c r="D22" s="102"/>
      <c r="E22" s="99"/>
      <c r="F22" s="85"/>
      <c r="G22" s="85"/>
      <c r="H22" s="85"/>
      <c r="I22" s="85"/>
      <c r="J22" s="85"/>
      <c r="K22" s="85"/>
      <c r="L22" s="85"/>
      <c r="M22" s="85"/>
      <c r="N22" s="84"/>
      <c r="O22" s="146">
        <f t="shared" si="0"/>
        <v>0</v>
      </c>
      <c r="P22" s="86"/>
    </row>
    <row r="23" spans="1:16" ht="14.5" customHeight="1">
      <c r="A23" s="175">
        <v>41198</v>
      </c>
      <c r="B23" s="75"/>
      <c r="C23" s="83"/>
      <c r="D23" s="102"/>
      <c r="E23" s="99"/>
      <c r="F23" s="85"/>
      <c r="G23" s="85"/>
      <c r="H23" s="85"/>
      <c r="I23" s="85"/>
      <c r="J23" s="85"/>
      <c r="K23" s="85"/>
      <c r="L23" s="85"/>
      <c r="M23" s="85"/>
      <c r="N23" s="84"/>
      <c r="O23" s="146">
        <f t="shared" si="0"/>
        <v>0</v>
      </c>
      <c r="P23" s="86"/>
    </row>
    <row r="24" spans="1:16" ht="14.5" customHeight="1">
      <c r="A24" s="175">
        <v>41199</v>
      </c>
      <c r="B24" s="75"/>
      <c r="C24" s="83"/>
      <c r="D24" s="102"/>
      <c r="E24" s="99"/>
      <c r="F24" s="85"/>
      <c r="G24" s="85"/>
      <c r="H24" s="85"/>
      <c r="I24" s="85"/>
      <c r="J24" s="85"/>
      <c r="K24" s="85"/>
      <c r="L24" s="85"/>
      <c r="M24" s="85"/>
      <c r="N24" s="84"/>
      <c r="O24" s="146">
        <f t="shared" si="0"/>
        <v>0</v>
      </c>
      <c r="P24" s="86"/>
    </row>
    <row r="25" spans="1:16" ht="14.5" customHeight="1">
      <c r="A25" s="175">
        <v>41200</v>
      </c>
      <c r="B25" s="75"/>
      <c r="C25" s="83"/>
      <c r="D25" s="102"/>
      <c r="E25" s="99"/>
      <c r="F25" s="85"/>
      <c r="G25" s="85"/>
      <c r="H25" s="85"/>
      <c r="I25" s="85"/>
      <c r="J25" s="85"/>
      <c r="K25" s="85"/>
      <c r="L25" s="85"/>
      <c r="M25" s="85"/>
      <c r="N25" s="84"/>
      <c r="O25" s="146">
        <f t="shared" si="0"/>
        <v>0</v>
      </c>
      <c r="P25" s="86"/>
    </row>
    <row r="26" spans="1:16" ht="14.5" customHeight="1">
      <c r="A26" s="175">
        <v>41201</v>
      </c>
      <c r="B26" s="75"/>
      <c r="C26" s="83"/>
      <c r="D26" s="102"/>
      <c r="E26" s="99"/>
      <c r="F26" s="85"/>
      <c r="G26" s="85"/>
      <c r="H26" s="85"/>
      <c r="I26" s="85"/>
      <c r="J26" s="85"/>
      <c r="K26" s="85"/>
      <c r="L26" s="85"/>
      <c r="M26" s="85"/>
      <c r="N26" s="84"/>
      <c r="O26" s="146">
        <f t="shared" si="0"/>
        <v>0</v>
      </c>
      <c r="P26" s="86"/>
    </row>
    <row r="27" spans="1:16" ht="14.5" customHeight="1">
      <c r="A27" s="175">
        <v>41202</v>
      </c>
      <c r="B27" s="75"/>
      <c r="C27" s="83"/>
      <c r="D27" s="102"/>
      <c r="E27" s="99"/>
      <c r="F27" s="85"/>
      <c r="G27" s="85"/>
      <c r="H27" s="85"/>
      <c r="I27" s="85"/>
      <c r="J27" s="85"/>
      <c r="K27" s="85"/>
      <c r="L27" s="85"/>
      <c r="M27" s="85"/>
      <c r="N27" s="84"/>
      <c r="O27" s="146">
        <f t="shared" si="0"/>
        <v>0</v>
      </c>
      <c r="P27" s="86"/>
    </row>
    <row r="28" spans="1:16" ht="14.5" customHeight="1">
      <c r="A28" s="175">
        <v>41203</v>
      </c>
      <c r="B28" s="75"/>
      <c r="C28" s="83"/>
      <c r="D28" s="102"/>
      <c r="E28" s="99"/>
      <c r="F28" s="85"/>
      <c r="G28" s="85"/>
      <c r="H28" s="85"/>
      <c r="I28" s="85"/>
      <c r="J28" s="85"/>
      <c r="K28" s="85"/>
      <c r="L28" s="85"/>
      <c r="M28" s="85"/>
      <c r="N28" s="84"/>
      <c r="O28" s="146">
        <f t="shared" si="0"/>
        <v>0</v>
      </c>
      <c r="P28" s="86"/>
    </row>
    <row r="29" spans="1:16" ht="14.5" customHeight="1">
      <c r="A29" s="175">
        <v>41204</v>
      </c>
      <c r="B29" s="75"/>
      <c r="C29" s="83"/>
      <c r="D29" s="102"/>
      <c r="E29" s="99"/>
      <c r="F29" s="85"/>
      <c r="G29" s="85"/>
      <c r="H29" s="85"/>
      <c r="I29" s="85"/>
      <c r="J29" s="85"/>
      <c r="K29" s="85"/>
      <c r="L29" s="85"/>
      <c r="M29" s="85"/>
      <c r="N29" s="84"/>
      <c r="O29" s="146">
        <f t="shared" si="0"/>
        <v>0</v>
      </c>
      <c r="P29" s="87"/>
    </row>
    <row r="30" spans="1:16" ht="14.5" customHeight="1">
      <c r="A30" s="175">
        <v>41205</v>
      </c>
      <c r="B30" s="75"/>
      <c r="C30" s="83"/>
      <c r="D30" s="102"/>
      <c r="E30" s="99"/>
      <c r="F30" s="85"/>
      <c r="G30" s="85"/>
      <c r="H30" s="85"/>
      <c r="I30" s="85"/>
      <c r="J30" s="85"/>
      <c r="K30" s="85"/>
      <c r="L30" s="85"/>
      <c r="M30" s="85"/>
      <c r="N30" s="84"/>
      <c r="O30" s="146">
        <f t="shared" si="0"/>
        <v>0</v>
      </c>
      <c r="P30" s="86"/>
    </row>
    <row r="31" spans="1:16" ht="14.5" customHeight="1">
      <c r="A31" s="175">
        <v>41206</v>
      </c>
      <c r="B31" s="75"/>
      <c r="C31" s="83"/>
      <c r="D31" s="102"/>
      <c r="E31" s="99"/>
      <c r="F31" s="85"/>
      <c r="G31" s="85"/>
      <c r="H31" s="85"/>
      <c r="I31" s="85"/>
      <c r="J31" s="85"/>
      <c r="K31" s="85"/>
      <c r="L31" s="85"/>
      <c r="M31" s="85"/>
      <c r="N31" s="84"/>
      <c r="O31" s="146">
        <f t="shared" si="0"/>
        <v>0</v>
      </c>
      <c r="P31" s="86"/>
    </row>
    <row r="32" spans="1:16" ht="14.5" customHeight="1">
      <c r="A32" s="175">
        <v>41207</v>
      </c>
      <c r="B32" s="75"/>
      <c r="C32" s="83"/>
      <c r="D32" s="102"/>
      <c r="E32" s="99"/>
      <c r="F32" s="85"/>
      <c r="G32" s="85"/>
      <c r="H32" s="85"/>
      <c r="I32" s="85"/>
      <c r="J32" s="85"/>
      <c r="K32" s="85"/>
      <c r="L32" s="85"/>
      <c r="M32" s="85"/>
      <c r="N32" s="84"/>
      <c r="O32" s="146">
        <f t="shared" si="0"/>
        <v>0</v>
      </c>
      <c r="P32" s="86"/>
    </row>
    <row r="33" spans="1:16" ht="14.5" customHeight="1">
      <c r="A33" s="175">
        <v>41208</v>
      </c>
      <c r="B33" s="75"/>
      <c r="C33" s="83"/>
      <c r="D33" s="102"/>
      <c r="E33" s="99"/>
      <c r="F33" s="85"/>
      <c r="G33" s="85"/>
      <c r="H33" s="85"/>
      <c r="I33" s="85"/>
      <c r="J33" s="85"/>
      <c r="K33" s="85"/>
      <c r="L33" s="85"/>
      <c r="M33" s="85"/>
      <c r="N33" s="84"/>
      <c r="O33" s="146">
        <f t="shared" si="0"/>
        <v>0</v>
      </c>
      <c r="P33" s="86"/>
    </row>
    <row r="34" spans="1:16" ht="14.5" customHeight="1">
      <c r="A34" s="175">
        <v>41209</v>
      </c>
      <c r="B34" s="75"/>
      <c r="C34" s="83"/>
      <c r="D34" s="102"/>
      <c r="E34" s="99"/>
      <c r="F34" s="85"/>
      <c r="G34" s="85"/>
      <c r="H34" s="85"/>
      <c r="I34" s="85"/>
      <c r="J34" s="85"/>
      <c r="K34" s="85"/>
      <c r="L34" s="85"/>
      <c r="M34" s="85"/>
      <c r="N34" s="84"/>
      <c r="O34" s="146">
        <f t="shared" si="0"/>
        <v>0</v>
      </c>
      <c r="P34" s="86"/>
    </row>
    <row r="35" spans="1:16" ht="14.5" customHeight="1">
      <c r="A35" s="175">
        <v>41210</v>
      </c>
      <c r="B35" s="75"/>
      <c r="C35" s="83"/>
      <c r="D35" s="102"/>
      <c r="E35" s="99"/>
      <c r="F35" s="85"/>
      <c r="G35" s="85"/>
      <c r="H35" s="85"/>
      <c r="I35" s="85"/>
      <c r="J35" s="85"/>
      <c r="K35" s="85"/>
      <c r="L35" s="85"/>
      <c r="M35" s="85"/>
      <c r="N35" s="84"/>
      <c r="O35" s="146">
        <f t="shared" si="0"/>
        <v>0</v>
      </c>
      <c r="P35" s="86"/>
    </row>
    <row r="36" spans="1:16" ht="14.5" customHeight="1">
      <c r="A36" s="175">
        <v>41211</v>
      </c>
      <c r="B36" s="75"/>
      <c r="C36" s="83"/>
      <c r="D36" s="102"/>
      <c r="E36" s="99"/>
      <c r="F36" s="85"/>
      <c r="G36" s="85"/>
      <c r="H36" s="85"/>
      <c r="I36" s="85"/>
      <c r="J36" s="85"/>
      <c r="K36" s="85"/>
      <c r="L36" s="85"/>
      <c r="M36" s="85"/>
      <c r="N36" s="84"/>
      <c r="O36" s="146">
        <f t="shared" si="0"/>
        <v>0</v>
      </c>
      <c r="P36" s="86"/>
    </row>
    <row r="37" spans="1:16" ht="14.5" customHeight="1">
      <c r="A37" s="175">
        <v>41212</v>
      </c>
      <c r="B37" s="75"/>
      <c r="C37" s="83"/>
      <c r="D37" s="102"/>
      <c r="E37" s="99"/>
      <c r="F37" s="85"/>
      <c r="G37" s="85"/>
      <c r="H37" s="85"/>
      <c r="I37" s="85"/>
      <c r="J37" s="85"/>
      <c r="K37" s="85"/>
      <c r="L37" s="85"/>
      <c r="M37" s="85"/>
      <c r="N37" s="84"/>
      <c r="O37" s="146">
        <f t="shared" si="0"/>
        <v>0</v>
      </c>
      <c r="P37" s="86"/>
    </row>
    <row r="38" spans="1:16" ht="14.5" customHeight="1" thickBot="1">
      <c r="A38" s="175">
        <v>41213</v>
      </c>
      <c r="B38" s="75"/>
      <c r="C38" s="83"/>
      <c r="D38" s="102"/>
      <c r="E38" s="99"/>
      <c r="F38" s="85"/>
      <c r="G38" s="85"/>
      <c r="H38" s="85"/>
      <c r="I38" s="85"/>
      <c r="J38" s="85"/>
      <c r="K38" s="85"/>
      <c r="L38" s="85"/>
      <c r="M38" s="85"/>
      <c r="N38" s="84"/>
      <c r="O38" s="146">
        <f t="shared" si="0"/>
        <v>0</v>
      </c>
      <c r="P38" s="88" t="s">
        <v>4</v>
      </c>
    </row>
    <row r="39" spans="1:16" ht="14.5" customHeight="1" thickBot="1">
      <c r="A39" s="110"/>
      <c r="B39" s="23"/>
      <c r="C39" s="89"/>
      <c r="D39" s="89" t="s">
        <v>30</v>
      </c>
      <c r="E39" s="90">
        <f t="shared" ref="E39:N39" si="1">SUM(E8:E38)</f>
        <v>0</v>
      </c>
      <c r="F39" s="90">
        <f t="shared" si="1"/>
        <v>0</v>
      </c>
      <c r="G39" s="90">
        <f t="shared" si="1"/>
        <v>0</v>
      </c>
      <c r="H39" s="90">
        <f t="shared" si="1"/>
        <v>0</v>
      </c>
      <c r="I39" s="90">
        <f t="shared" si="1"/>
        <v>0</v>
      </c>
      <c r="J39" s="90">
        <f t="shared" si="1"/>
        <v>0</v>
      </c>
      <c r="K39" s="90">
        <f t="shared" si="1"/>
        <v>0</v>
      </c>
      <c r="L39" s="90">
        <f t="shared" si="1"/>
        <v>0</v>
      </c>
      <c r="M39" s="90">
        <f t="shared" si="1"/>
        <v>0</v>
      </c>
      <c r="N39" s="90">
        <f t="shared" si="1"/>
        <v>0</v>
      </c>
      <c r="O39" s="106">
        <f t="shared" ref="O39" si="2">SUM(O8:O38)</f>
        <v>0</v>
      </c>
      <c r="P39" s="105">
        <f>A39*STARTSIDA!C33/5</f>
        <v>0</v>
      </c>
    </row>
    <row r="40" spans="1:16" ht="20" customHeight="1">
      <c r="A40" s="24" t="s">
        <v>26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 t="s">
        <v>5</v>
      </c>
      <c r="P40" s="26">
        <f>O39-P39</f>
        <v>0</v>
      </c>
    </row>
    <row r="41" spans="1:16" ht="14.25" customHeight="1">
      <c r="A41" s="27"/>
      <c r="B41" s="28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6" ht="0.75" customHeight="1">
      <c r="A42" s="2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6" ht="18" customHeight="1">
      <c r="A43" s="111" t="s">
        <v>33</v>
      </c>
      <c r="B43" s="109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6" ht="18" customHeight="1">
      <c r="A44" s="111" t="s">
        <v>34</v>
      </c>
      <c r="B44" s="109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6" ht="18" customHeight="1">
      <c r="A45" s="27"/>
      <c r="B45" s="28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6" ht="18" customHeight="1">
      <c r="A46" s="27"/>
      <c r="B46" s="28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6" ht="18" customHeight="1">
      <c r="A47" s="27"/>
      <c r="B47" s="28"/>
      <c r="C47" s="28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6" ht="18" customHeight="1">
      <c r="A48" s="27"/>
      <c r="B48" s="28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ht="18" customHeight="1">
      <c r="A49" s="27"/>
      <c r="B49" s="30"/>
      <c r="C49" s="30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1" spans="1:13" ht="15">
      <c r="A51" s="27"/>
      <c r="B51" s="30"/>
      <c r="C51" s="30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15"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  <c r="M52" s="1"/>
    </row>
    <row r="54" spans="1:13">
      <c r="B54" s="8"/>
      <c r="C54" s="8"/>
    </row>
  </sheetData>
  <sheetCalcPr fullCalcOnLoad="1"/>
  <sheetProtection password="CF3F" sheet="1" objects="1" scenarios="1"/>
  <mergeCells count="1">
    <mergeCell ref="C7:D7"/>
  </mergeCells>
  <phoneticPr fontId="0" type="noConversion"/>
  <conditionalFormatting sqref="A8:A38">
    <cfRule type="expression" dxfId="218" priority="202">
      <formula>WEEKDAY(A8,2)&gt;5</formula>
    </cfRule>
  </conditionalFormatting>
  <conditionalFormatting sqref="A8:A38">
    <cfRule type="expression" priority="201">
      <formula>WEEKDAY(7)</formula>
    </cfRule>
  </conditionalFormatting>
  <conditionalFormatting sqref="D1">
    <cfRule type="expression" dxfId="217" priority="194">
      <formula>SUM(E8:E38)&gt;0</formula>
    </cfRule>
  </conditionalFormatting>
  <conditionalFormatting sqref="D2">
    <cfRule type="expression" dxfId="216" priority="193">
      <formula>SUM(F8:F38)&gt;0</formula>
    </cfRule>
  </conditionalFormatting>
  <conditionalFormatting sqref="D3">
    <cfRule type="expression" dxfId="215" priority="192">
      <formula>SUM(G8:G38)&gt;0</formula>
    </cfRule>
  </conditionalFormatting>
  <conditionalFormatting sqref="D5">
    <cfRule type="expression" dxfId="214" priority="191">
      <formula>SUM(I8:I38)&gt;0</formula>
    </cfRule>
  </conditionalFormatting>
  <conditionalFormatting sqref="D4">
    <cfRule type="expression" dxfId="213" priority="190">
      <formula>SUM(H8:H38)&gt;0</formula>
    </cfRule>
  </conditionalFormatting>
  <conditionalFormatting sqref="J1">
    <cfRule type="expression" dxfId="212" priority="189">
      <formula>SUM(J8:J38)&gt;0</formula>
    </cfRule>
  </conditionalFormatting>
  <conditionalFormatting sqref="J2">
    <cfRule type="expression" dxfId="211" priority="188">
      <formula>SUM(K8:K38)&gt;0</formula>
    </cfRule>
  </conditionalFormatting>
  <conditionalFormatting sqref="J3">
    <cfRule type="expression" dxfId="210" priority="187">
      <formula>SUM(L8:L38)&gt;0</formula>
    </cfRule>
  </conditionalFormatting>
  <conditionalFormatting sqref="J4">
    <cfRule type="expression" dxfId="209" priority="186">
      <formula>SUM(M8:M38)&gt;0</formula>
    </cfRule>
  </conditionalFormatting>
  <conditionalFormatting sqref="J5">
    <cfRule type="expression" dxfId="208" priority="185">
      <formula>SUM(N8:N38)&gt;0</formula>
    </cfRule>
  </conditionalFormatting>
  <conditionalFormatting sqref="O8">
    <cfRule type="cellIs" dxfId="207" priority="61" operator="lessThan">
      <formula>D8</formula>
    </cfRule>
    <cfRule type="cellIs" dxfId="206" priority="62" operator="greaterThan">
      <formula>D8</formula>
    </cfRule>
  </conditionalFormatting>
  <conditionalFormatting sqref="O9">
    <cfRule type="cellIs" dxfId="205" priority="59" operator="lessThan">
      <formula>D9</formula>
    </cfRule>
    <cfRule type="cellIs" dxfId="204" priority="60" operator="greaterThan">
      <formula>D9</formula>
    </cfRule>
  </conditionalFormatting>
  <conditionalFormatting sqref="O10">
    <cfRule type="cellIs" dxfId="203" priority="57" operator="lessThan">
      <formula>D10</formula>
    </cfRule>
    <cfRule type="cellIs" dxfId="202" priority="58" operator="greaterThan">
      <formula>D10</formula>
    </cfRule>
  </conditionalFormatting>
  <conditionalFormatting sqref="O11">
    <cfRule type="cellIs" dxfId="201" priority="55" operator="lessThan">
      <formula>D11</formula>
    </cfRule>
    <cfRule type="cellIs" dxfId="200" priority="56" operator="greaterThan">
      <formula>D11</formula>
    </cfRule>
  </conditionalFormatting>
  <conditionalFormatting sqref="O12">
    <cfRule type="cellIs" dxfId="199" priority="53" operator="lessThan">
      <formula>D12</formula>
    </cfRule>
    <cfRule type="cellIs" dxfId="198" priority="54" operator="greaterThan">
      <formula>D12</formula>
    </cfRule>
  </conditionalFormatting>
  <conditionalFormatting sqref="O13">
    <cfRule type="cellIs" dxfId="197" priority="51" operator="lessThan">
      <formula>D13</formula>
    </cfRule>
    <cfRule type="cellIs" dxfId="196" priority="52" operator="greaterThan">
      <formula>D13</formula>
    </cfRule>
  </conditionalFormatting>
  <conditionalFormatting sqref="O14">
    <cfRule type="cellIs" dxfId="195" priority="49" operator="lessThan">
      <formula>D14</formula>
    </cfRule>
    <cfRule type="cellIs" dxfId="194" priority="50" operator="greaterThan">
      <formula>D14</formula>
    </cfRule>
  </conditionalFormatting>
  <conditionalFormatting sqref="O15">
    <cfRule type="cellIs" dxfId="193" priority="47" operator="lessThan">
      <formula>D15</formula>
    </cfRule>
    <cfRule type="cellIs" dxfId="192" priority="48" operator="greaterThan">
      <formula>D15</formula>
    </cfRule>
  </conditionalFormatting>
  <conditionalFormatting sqref="O16">
    <cfRule type="cellIs" dxfId="191" priority="45" operator="lessThan">
      <formula>D16</formula>
    </cfRule>
    <cfRule type="cellIs" dxfId="190" priority="46" operator="greaterThan">
      <formula>D16</formula>
    </cfRule>
  </conditionalFormatting>
  <conditionalFormatting sqref="O17">
    <cfRule type="cellIs" dxfId="189" priority="43" operator="lessThan">
      <formula>D17</formula>
    </cfRule>
    <cfRule type="cellIs" dxfId="188" priority="44" operator="greaterThan">
      <formula>D17</formula>
    </cfRule>
  </conditionalFormatting>
  <conditionalFormatting sqref="O18">
    <cfRule type="cellIs" dxfId="187" priority="41" operator="lessThan">
      <formula>D18</formula>
    </cfRule>
    <cfRule type="cellIs" dxfId="186" priority="42" operator="greaterThan">
      <formula>D18</formula>
    </cfRule>
  </conditionalFormatting>
  <conditionalFormatting sqref="O19">
    <cfRule type="cellIs" dxfId="185" priority="39" operator="lessThan">
      <formula>D19</formula>
    </cfRule>
    <cfRule type="cellIs" dxfId="184" priority="40" operator="greaterThan">
      <formula>D19</formula>
    </cfRule>
  </conditionalFormatting>
  <conditionalFormatting sqref="O20">
    <cfRule type="cellIs" dxfId="183" priority="37" operator="lessThan">
      <formula>D20</formula>
    </cfRule>
    <cfRule type="cellIs" dxfId="182" priority="38" operator="greaterThan">
      <formula>D20</formula>
    </cfRule>
  </conditionalFormatting>
  <conditionalFormatting sqref="O21">
    <cfRule type="cellIs" dxfId="181" priority="35" operator="lessThan">
      <formula>D21</formula>
    </cfRule>
    <cfRule type="cellIs" dxfId="180" priority="36" operator="greaterThan">
      <formula>D21</formula>
    </cfRule>
  </conditionalFormatting>
  <conditionalFormatting sqref="O22">
    <cfRule type="cellIs" dxfId="179" priority="33" operator="lessThan">
      <formula>D22</formula>
    </cfRule>
    <cfRule type="cellIs" dxfId="178" priority="34" operator="greaterThan">
      <formula>D22</formula>
    </cfRule>
  </conditionalFormatting>
  <conditionalFormatting sqref="O23">
    <cfRule type="cellIs" dxfId="177" priority="31" operator="lessThan">
      <formula>D23</formula>
    </cfRule>
    <cfRule type="cellIs" dxfId="176" priority="32" operator="greaterThan">
      <formula>D23</formula>
    </cfRule>
  </conditionalFormatting>
  <conditionalFormatting sqref="O24">
    <cfRule type="cellIs" dxfId="175" priority="29" operator="lessThan">
      <formula>D24</formula>
    </cfRule>
    <cfRule type="cellIs" dxfId="174" priority="30" operator="greaterThan">
      <formula>D24</formula>
    </cfRule>
  </conditionalFormatting>
  <conditionalFormatting sqref="O25">
    <cfRule type="cellIs" dxfId="173" priority="27" operator="lessThan">
      <formula>D25</formula>
    </cfRule>
    <cfRule type="cellIs" dxfId="172" priority="28" operator="greaterThan">
      <formula>D25</formula>
    </cfRule>
  </conditionalFormatting>
  <conditionalFormatting sqref="O26">
    <cfRule type="cellIs" dxfId="171" priority="25" operator="lessThan">
      <formula>D26</formula>
    </cfRule>
    <cfRule type="cellIs" dxfId="170" priority="26" operator="greaterThan">
      <formula>D26</formula>
    </cfRule>
  </conditionalFormatting>
  <conditionalFormatting sqref="O27">
    <cfRule type="cellIs" dxfId="169" priority="23" operator="lessThan">
      <formula>D27</formula>
    </cfRule>
    <cfRule type="cellIs" dxfId="168" priority="24" operator="greaterThan">
      <formula>D27</formula>
    </cfRule>
  </conditionalFormatting>
  <conditionalFormatting sqref="O28">
    <cfRule type="cellIs" dxfId="167" priority="21" operator="lessThan">
      <formula>D28</formula>
    </cfRule>
    <cfRule type="cellIs" dxfId="166" priority="22" operator="greaterThan">
      <formula>D28</formula>
    </cfRule>
  </conditionalFormatting>
  <conditionalFormatting sqref="O29">
    <cfRule type="cellIs" dxfId="165" priority="19" operator="lessThan">
      <formula>D29</formula>
    </cfRule>
    <cfRule type="cellIs" dxfId="164" priority="20" operator="greaterThan">
      <formula>D29</formula>
    </cfRule>
  </conditionalFormatting>
  <conditionalFormatting sqref="O30">
    <cfRule type="cellIs" dxfId="163" priority="17" operator="lessThan">
      <formula>D30</formula>
    </cfRule>
    <cfRule type="cellIs" dxfId="162" priority="18" operator="greaterThan">
      <formula>D30</formula>
    </cfRule>
  </conditionalFormatting>
  <conditionalFormatting sqref="O31">
    <cfRule type="cellIs" dxfId="161" priority="15" operator="lessThan">
      <formula>D31</formula>
    </cfRule>
    <cfRule type="cellIs" dxfId="160" priority="16" operator="greaterThan">
      <formula>D31</formula>
    </cfRule>
  </conditionalFormatting>
  <conditionalFormatting sqref="O32">
    <cfRule type="cellIs" dxfId="159" priority="13" operator="lessThan">
      <formula>D32</formula>
    </cfRule>
    <cfRule type="cellIs" dxfId="158" priority="14" operator="greaterThan">
      <formula>D32</formula>
    </cfRule>
  </conditionalFormatting>
  <conditionalFormatting sqref="O33">
    <cfRule type="cellIs" dxfId="157" priority="11" operator="lessThan">
      <formula>D33</formula>
    </cfRule>
    <cfRule type="cellIs" dxfId="156" priority="12" operator="greaterThan">
      <formula>D33</formula>
    </cfRule>
  </conditionalFormatting>
  <conditionalFormatting sqref="O34">
    <cfRule type="cellIs" dxfId="155" priority="9" operator="lessThan">
      <formula>D34</formula>
    </cfRule>
    <cfRule type="cellIs" dxfId="154" priority="10" operator="greaterThan">
      <formula>D34</formula>
    </cfRule>
  </conditionalFormatting>
  <conditionalFormatting sqref="O35">
    <cfRule type="cellIs" dxfId="153" priority="7" operator="lessThan">
      <formula>D35</formula>
    </cfRule>
    <cfRule type="cellIs" dxfId="152" priority="8" operator="greaterThan">
      <formula>D35</formula>
    </cfRule>
  </conditionalFormatting>
  <conditionalFormatting sqref="O36">
    <cfRule type="cellIs" dxfId="151" priority="5" operator="lessThan">
      <formula>D36</formula>
    </cfRule>
    <cfRule type="cellIs" dxfId="150" priority="6" operator="greaterThan">
      <formula>D36</formula>
    </cfRule>
  </conditionalFormatting>
  <conditionalFormatting sqref="O37">
    <cfRule type="cellIs" dxfId="149" priority="3" operator="lessThan">
      <formula>D37</formula>
    </cfRule>
    <cfRule type="cellIs" dxfId="148" priority="4" operator="greaterThan">
      <formula>D37</formula>
    </cfRule>
  </conditionalFormatting>
  <conditionalFormatting sqref="O38">
    <cfRule type="cellIs" dxfId="147" priority="1" operator="lessThan">
      <formula>D38</formula>
    </cfRule>
    <cfRule type="cellIs" dxfId="146" priority="2" operator="greaterThan">
      <formula>D38</formula>
    </cfRule>
  </conditionalFormatting>
  <dataValidations count="1">
    <dataValidation operator="equal" allowBlank="1" showInputMessage="1" showErrorMessage="1" errorTitle="Total arbetstid" error="Den totala arbetstiden måste överrensstämma med den totala arbetstiden i kolumn AI." promptTitle="Totala arbetstid" prompt="Mata här in den totala arbetstiden per dag som du själv räknat ihop. Den totala arbetstiden måste överrensstämma med den totala arbetstiden i kolumn AI. Detta är bara en kontroll." sqref="D8:D38"/>
  </dataValidations>
  <pageMargins left="0.17" right="0" top="0" bottom="0" header="0" footer="0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12" enableFormatConditionsCalculation="0"/>
  <dimension ref="A1:AH54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1" sqref="B1"/>
    </sheetView>
  </sheetViews>
  <sheetFormatPr baseColWidth="10" defaultColWidth="8.83203125" defaultRowHeight="14"/>
  <cols>
    <col min="1" max="1" width="4.33203125" style="2" customWidth="1"/>
    <col min="2" max="2" width="50.6640625" style="2" customWidth="1"/>
    <col min="3" max="3" width="25.6640625" style="2" customWidth="1"/>
    <col min="4" max="14" width="5.33203125" style="2" customWidth="1"/>
    <col min="15" max="15" width="5.6640625" style="2" customWidth="1"/>
    <col min="16" max="16" width="18.33203125" style="2" customWidth="1"/>
    <col min="17" max="17" width="3.5" customWidth="1"/>
    <col min="18" max="18" width="9.1640625" customWidth="1"/>
    <col min="19" max="19" width="34.5" customWidth="1"/>
    <col min="20" max="20" width="95.6640625" customWidth="1"/>
    <col min="21" max="21" width="8.6640625" customWidth="1"/>
    <col min="22" max="22" width="6.6640625" customWidth="1"/>
    <col min="23" max="23" width="9.1640625" customWidth="1"/>
    <col min="24" max="24" width="34.5" customWidth="1"/>
    <col min="25" max="25" width="95.6640625" customWidth="1"/>
    <col min="26" max="26" width="8.6640625" customWidth="1"/>
    <col min="27" max="27" width="6.6640625" customWidth="1"/>
    <col min="28" max="28" width="9.1640625" customWidth="1"/>
    <col min="29" max="29" width="25.6640625" customWidth="1"/>
    <col min="30" max="30" width="95.6640625" customWidth="1"/>
    <col min="31" max="31" width="8.6640625" customWidth="1"/>
    <col min="32" max="32" width="6.6640625" customWidth="1"/>
    <col min="35" max="16384" width="8.83203125" style="2"/>
  </cols>
  <sheetData>
    <row r="1" spans="1:16" ht="11" customHeight="1">
      <c r="B1" s="2" t="s">
        <v>54</v>
      </c>
      <c r="C1" s="77"/>
      <c r="D1" s="180" t="str">
        <f>IF(STARTSIDA!B8&gt;" ","1  tim:","")</f>
        <v>1  tim:</v>
      </c>
      <c r="E1" s="125" t="str">
        <f>IF(E39&gt;0,E39,"")</f>
        <v/>
      </c>
      <c r="F1" s="181" t="str">
        <f>IF(D1&gt;" ",STARTSIDA!B8,"")</f>
        <v>90-46136 Yrkesproffs i Sv.finland 2</v>
      </c>
      <c r="G1" s="126"/>
      <c r="H1" s="126"/>
      <c r="I1" s="126"/>
      <c r="J1" s="180" t="str">
        <f>IF(STARTSIDA!B13&gt;" ","6 tim:","")</f>
        <v/>
      </c>
      <c r="K1" s="125" t="str">
        <f>IF(J39&gt;0,J39,"")</f>
        <v/>
      </c>
      <c r="L1" s="181" t="str">
        <f>IF(J1&gt;" ",STARTSIDA!B13,"")</f>
        <v/>
      </c>
      <c r="M1" s="78"/>
      <c r="N1" s="78"/>
      <c r="O1"/>
      <c r="P1"/>
    </row>
    <row r="2" spans="1:16" ht="11" customHeight="1">
      <c r="B2" s="69">
        <f>UPPFÖLJNING!P27</f>
        <v>0</v>
      </c>
      <c r="C2" s="77"/>
      <c r="D2" s="180" t="str">
        <f>IF(STARTSIDA!B9&gt;" ","2  tim:","")</f>
        <v/>
      </c>
      <c r="E2" s="125" t="str">
        <f>IF(F39&gt;0,F39,"")</f>
        <v/>
      </c>
      <c r="F2" s="181" t="str">
        <f>IF(D2&gt;" ",STARTSIDA!B9,"")</f>
        <v/>
      </c>
      <c r="G2" s="126"/>
      <c r="H2" s="126"/>
      <c r="I2" s="126"/>
      <c r="J2" s="180" t="str">
        <f>IF(STARTSIDA!B14&gt;" ","7 tim:","")</f>
        <v/>
      </c>
      <c r="K2" s="125" t="str">
        <f>IF(K39&gt;0,K39,"")</f>
        <v/>
      </c>
      <c r="L2" s="181" t="str">
        <f>IF(J2&gt;" ",STARTSIDA!B14,"")</f>
        <v/>
      </c>
      <c r="M2" s="78"/>
      <c r="N2" s="78"/>
      <c r="O2"/>
      <c r="P2"/>
    </row>
    <row r="3" spans="1:16" ht="11" customHeight="1">
      <c r="C3" s="77"/>
      <c r="D3" s="180" t="str">
        <f>IF(STARTSIDA!B10&gt;" ","3  tim:","")</f>
        <v/>
      </c>
      <c r="E3" s="125" t="str">
        <f>IF(G39&gt;0,G39,"")</f>
        <v/>
      </c>
      <c r="F3" s="181" t="str">
        <f>IF(D3&gt;" ",STARTSIDA!B10,"")</f>
        <v/>
      </c>
      <c r="G3" s="126"/>
      <c r="H3" s="126"/>
      <c r="I3" s="126"/>
      <c r="J3" s="180" t="str">
        <f>IF(STARTSIDA!B15&gt;" ","8 tim:","")</f>
        <v/>
      </c>
      <c r="K3" s="125" t="str">
        <f>IF(L39&gt;0,L39,"")</f>
        <v/>
      </c>
      <c r="L3" s="181" t="str">
        <f>IF(J3&gt;" ",STARTSIDA!B15,"")</f>
        <v/>
      </c>
      <c r="M3" s="78"/>
      <c r="N3" s="78"/>
      <c r="O3"/>
      <c r="P3"/>
    </row>
    <row r="4" spans="1:16" ht="11" customHeight="1">
      <c r="C4" s="77"/>
      <c r="D4" s="180" t="str">
        <f>IF(STARTSIDA!B11&gt;" ","4  tim:","")</f>
        <v/>
      </c>
      <c r="E4" s="125" t="str">
        <f>IF(H39&gt;0,H39,"")</f>
        <v/>
      </c>
      <c r="F4" s="181" t="str">
        <f>IF(D4&gt;" ",STARTSIDA!B11,"")</f>
        <v/>
      </c>
      <c r="G4" s="126"/>
      <c r="H4" s="126"/>
      <c r="I4" s="126"/>
      <c r="J4" s="180" t="str">
        <f>IF(STARTSIDA!B16&gt;" ","9 tim:","")</f>
        <v/>
      </c>
      <c r="K4" s="125" t="str">
        <f>IF(M39&gt;0,M39,"")</f>
        <v/>
      </c>
      <c r="L4" s="181" t="str">
        <f>IF(J4&gt;" ",STARTSIDA!B16,"")</f>
        <v/>
      </c>
      <c r="M4" s="78"/>
      <c r="N4" s="78"/>
      <c r="O4"/>
      <c r="P4"/>
    </row>
    <row r="5" spans="1:16" ht="11" customHeight="1">
      <c r="C5" s="77"/>
      <c r="D5" s="180" t="str">
        <f>IF(STARTSIDA!B12&gt;" ","5  tim:","")</f>
        <v/>
      </c>
      <c r="E5" s="125" t="str">
        <f>IF(I39&gt;0,I39,"")</f>
        <v/>
      </c>
      <c r="F5" s="181" t="str">
        <f>IF(D5&gt;" ",STARTSIDA!B12,"")</f>
        <v/>
      </c>
      <c r="G5" s="126"/>
      <c r="H5" s="126"/>
      <c r="I5" s="126"/>
      <c r="J5" s="180" t="str">
        <f>IF(STARTSIDA!B17&gt;" ","10 tim:","")</f>
        <v>10 tim:</v>
      </c>
      <c r="K5" s="125" t="str">
        <f>IF(N39&gt;0,N39,"")</f>
        <v/>
      </c>
      <c r="L5" s="181" t="str">
        <f>IF(J5&gt;" ",STARTSIDA!B17,"")</f>
        <v>Övrigt arbete</v>
      </c>
      <c r="M5" s="78"/>
      <c r="N5" s="78"/>
      <c r="O5"/>
      <c r="P5"/>
    </row>
    <row r="6" spans="1:16" ht="17" customHeight="1" thickBot="1">
      <c r="A6" s="13"/>
      <c r="B6" s="14" t="str">
        <f>STARTSIDA!B4</f>
        <v>Namn Namn</v>
      </c>
      <c r="C6" s="173" t="str">
        <f>UPPFÖLJNING!A27</f>
        <v>November 2012</v>
      </c>
      <c r="D6" s="76"/>
      <c r="E6" s="112"/>
      <c r="F6" s="76"/>
      <c r="G6" s="76"/>
      <c r="H6" s="76"/>
      <c r="I6" s="76"/>
      <c r="J6"/>
      <c r="K6"/>
      <c r="L6"/>
      <c r="M6" s="76"/>
      <c r="N6" s="76"/>
      <c r="O6" s="114"/>
      <c r="P6" s="79"/>
    </row>
    <row r="7" spans="1:16" ht="26" customHeight="1" thickBot="1">
      <c r="A7" s="16" t="s">
        <v>0</v>
      </c>
      <c r="B7" s="17" t="s">
        <v>1</v>
      </c>
      <c r="C7" s="186" t="s">
        <v>31</v>
      </c>
      <c r="D7" s="188"/>
      <c r="E7" s="80">
        <v>1</v>
      </c>
      <c r="F7" s="80">
        <v>2</v>
      </c>
      <c r="G7" s="80">
        <v>3</v>
      </c>
      <c r="H7" s="80">
        <v>4</v>
      </c>
      <c r="I7" s="80">
        <v>5</v>
      </c>
      <c r="J7" s="80">
        <v>6</v>
      </c>
      <c r="K7" s="80">
        <v>7</v>
      </c>
      <c r="L7" s="80">
        <v>8</v>
      </c>
      <c r="M7" s="80">
        <v>9</v>
      </c>
      <c r="N7" s="80">
        <v>10</v>
      </c>
      <c r="O7" s="81" t="s">
        <v>2</v>
      </c>
      <c r="P7" s="82" t="s">
        <v>3</v>
      </c>
    </row>
    <row r="8" spans="1:16" ht="14.5" customHeight="1">
      <c r="A8" s="175">
        <v>41214</v>
      </c>
      <c r="B8" s="73"/>
      <c r="C8" s="100"/>
      <c r="D8" s="101"/>
      <c r="E8" s="98"/>
      <c r="F8" s="84"/>
      <c r="G8" s="84"/>
      <c r="H8" s="84"/>
      <c r="I8" s="84"/>
      <c r="J8" s="84"/>
      <c r="K8" s="84"/>
      <c r="L8" s="84"/>
      <c r="M8" s="84"/>
      <c r="N8" s="84"/>
      <c r="O8" s="146">
        <f t="shared" ref="O8:O38" si="0">SUM(E8:N8)</f>
        <v>0</v>
      </c>
      <c r="P8" s="97"/>
    </row>
    <row r="9" spans="1:16" ht="14.5" customHeight="1">
      <c r="A9" s="175">
        <v>41215</v>
      </c>
      <c r="B9" s="74"/>
      <c r="C9" s="83"/>
      <c r="D9" s="102"/>
      <c r="E9" s="99"/>
      <c r="F9" s="85"/>
      <c r="G9" s="85"/>
      <c r="H9" s="85"/>
      <c r="I9" s="85"/>
      <c r="J9" s="85"/>
      <c r="K9" s="85"/>
      <c r="L9" s="85"/>
      <c r="M9" s="85"/>
      <c r="N9" s="84"/>
      <c r="O9" s="146">
        <f t="shared" si="0"/>
        <v>0</v>
      </c>
      <c r="P9" s="86"/>
    </row>
    <row r="10" spans="1:16" ht="14.5" customHeight="1">
      <c r="A10" s="175">
        <v>41216</v>
      </c>
      <c r="B10" s="74"/>
      <c r="C10" s="83"/>
      <c r="D10" s="102"/>
      <c r="E10" s="99"/>
      <c r="F10" s="85"/>
      <c r="G10" s="85"/>
      <c r="H10" s="182"/>
      <c r="I10" s="85"/>
      <c r="J10" s="85"/>
      <c r="K10" s="85"/>
      <c r="L10" s="85"/>
      <c r="M10" s="85"/>
      <c r="N10" s="84"/>
      <c r="O10" s="146">
        <f t="shared" si="0"/>
        <v>0</v>
      </c>
      <c r="P10" s="86"/>
    </row>
    <row r="11" spans="1:16" ht="14.5" customHeight="1">
      <c r="A11" s="175">
        <v>41217</v>
      </c>
      <c r="B11" s="21"/>
      <c r="C11" s="83"/>
      <c r="D11" s="102"/>
      <c r="E11" s="98"/>
      <c r="F11" s="84"/>
      <c r="G11" s="84"/>
      <c r="H11" s="84"/>
      <c r="I11" s="84"/>
      <c r="J11" s="84"/>
      <c r="K11" s="84"/>
      <c r="L11" s="84"/>
      <c r="M11" s="84"/>
      <c r="N11" s="84"/>
      <c r="O11" s="146">
        <f t="shared" si="0"/>
        <v>0</v>
      </c>
      <c r="P11" s="97"/>
    </row>
    <row r="12" spans="1:16" ht="14.5" customHeight="1">
      <c r="A12" s="175">
        <v>41218</v>
      </c>
      <c r="B12" s="21"/>
      <c r="C12" s="83"/>
      <c r="D12" s="102"/>
      <c r="E12" s="99"/>
      <c r="F12" s="85"/>
      <c r="G12" s="85"/>
      <c r="H12" s="85"/>
      <c r="I12" s="85"/>
      <c r="J12" s="85"/>
      <c r="K12" s="85"/>
      <c r="L12" s="85"/>
      <c r="M12" s="85"/>
      <c r="N12" s="84"/>
      <c r="O12" s="146">
        <f t="shared" si="0"/>
        <v>0</v>
      </c>
      <c r="P12" s="86"/>
    </row>
    <row r="13" spans="1:16" ht="14.5" customHeight="1">
      <c r="A13" s="175">
        <v>41219</v>
      </c>
      <c r="B13" s="75"/>
      <c r="C13" s="83"/>
      <c r="D13" s="102"/>
      <c r="E13" s="99"/>
      <c r="F13" s="85"/>
      <c r="G13" s="85"/>
      <c r="H13" s="85"/>
      <c r="I13" s="85"/>
      <c r="J13" s="85"/>
      <c r="K13" s="85"/>
      <c r="L13" s="85"/>
      <c r="M13" s="85"/>
      <c r="N13" s="84"/>
      <c r="O13" s="146">
        <f t="shared" si="0"/>
        <v>0</v>
      </c>
      <c r="P13" s="86"/>
    </row>
    <row r="14" spans="1:16" ht="14.5" customHeight="1">
      <c r="A14" s="175">
        <v>41220</v>
      </c>
      <c r="B14" s="21"/>
      <c r="C14" s="83"/>
      <c r="D14" s="102"/>
      <c r="E14" s="99"/>
      <c r="F14" s="85"/>
      <c r="G14" s="85"/>
      <c r="H14" s="85"/>
      <c r="I14" s="85"/>
      <c r="J14" s="85"/>
      <c r="K14" s="85"/>
      <c r="L14" s="85"/>
      <c r="M14" s="85"/>
      <c r="N14" s="84"/>
      <c r="O14" s="146">
        <f t="shared" si="0"/>
        <v>0</v>
      </c>
      <c r="P14" s="86"/>
    </row>
    <row r="15" spans="1:16" ht="14.5" customHeight="1">
      <c r="A15" s="175">
        <v>41221</v>
      </c>
      <c r="B15" s="21"/>
      <c r="C15" s="83"/>
      <c r="D15" s="102"/>
      <c r="E15" s="99"/>
      <c r="F15" s="85"/>
      <c r="G15" s="85"/>
      <c r="H15" s="85"/>
      <c r="I15" s="85"/>
      <c r="J15" s="85"/>
      <c r="K15" s="85"/>
      <c r="L15" s="85"/>
      <c r="M15" s="85"/>
      <c r="N15" s="84"/>
      <c r="O15" s="146">
        <f t="shared" si="0"/>
        <v>0</v>
      </c>
      <c r="P15" s="86"/>
    </row>
    <row r="16" spans="1:16" ht="14.5" customHeight="1">
      <c r="A16" s="175">
        <v>41222</v>
      </c>
      <c r="B16" s="74"/>
      <c r="C16" s="83"/>
      <c r="D16" s="102"/>
      <c r="E16" s="99"/>
      <c r="F16" s="85"/>
      <c r="G16" s="85"/>
      <c r="H16" s="119"/>
      <c r="I16" s="85"/>
      <c r="J16" s="85"/>
      <c r="K16" s="85"/>
      <c r="L16" s="85"/>
      <c r="M16" s="85"/>
      <c r="N16" s="84"/>
      <c r="O16" s="146">
        <f t="shared" si="0"/>
        <v>0</v>
      </c>
      <c r="P16" s="86"/>
    </row>
    <row r="17" spans="1:16" ht="14.5" customHeight="1">
      <c r="A17" s="175">
        <v>41223</v>
      </c>
      <c r="B17" s="75"/>
      <c r="C17" s="83"/>
      <c r="D17" s="102"/>
      <c r="E17" s="99"/>
      <c r="F17" s="85"/>
      <c r="G17" s="85"/>
      <c r="H17" s="85"/>
      <c r="I17" s="85"/>
      <c r="J17" s="85"/>
      <c r="K17" s="85"/>
      <c r="L17" s="85"/>
      <c r="M17" s="85"/>
      <c r="N17" s="84"/>
      <c r="O17" s="146">
        <f t="shared" si="0"/>
        <v>0</v>
      </c>
      <c r="P17" s="86"/>
    </row>
    <row r="18" spans="1:16" ht="14.5" customHeight="1">
      <c r="A18" s="175">
        <v>41224</v>
      </c>
      <c r="B18" s="75"/>
      <c r="C18" s="83"/>
      <c r="D18" s="102"/>
      <c r="E18" s="99"/>
      <c r="F18" s="85"/>
      <c r="G18" s="85"/>
      <c r="H18" s="85"/>
      <c r="I18" s="85"/>
      <c r="J18" s="85"/>
      <c r="K18" s="85"/>
      <c r="L18" s="85"/>
      <c r="M18" s="85"/>
      <c r="N18" s="84"/>
      <c r="O18" s="146">
        <f t="shared" si="0"/>
        <v>0</v>
      </c>
      <c r="P18" s="86"/>
    </row>
    <row r="19" spans="1:16" ht="14.5" customHeight="1">
      <c r="A19" s="175">
        <v>41225</v>
      </c>
      <c r="B19" s="75"/>
      <c r="C19" s="83"/>
      <c r="D19" s="102"/>
      <c r="E19" s="99"/>
      <c r="F19" s="85"/>
      <c r="G19" s="85"/>
      <c r="H19" s="85"/>
      <c r="I19" s="85"/>
      <c r="J19" s="85"/>
      <c r="K19" s="85"/>
      <c r="L19" s="85"/>
      <c r="M19" s="85"/>
      <c r="N19" s="84"/>
      <c r="O19" s="146">
        <f t="shared" si="0"/>
        <v>0</v>
      </c>
      <c r="P19" s="86"/>
    </row>
    <row r="20" spans="1:16" ht="14.5" customHeight="1">
      <c r="A20" s="175">
        <v>41226</v>
      </c>
      <c r="B20" s="75"/>
      <c r="C20" s="83"/>
      <c r="D20" s="102"/>
      <c r="E20" s="99"/>
      <c r="F20" s="85"/>
      <c r="G20" s="85"/>
      <c r="H20" s="85"/>
      <c r="I20" s="85"/>
      <c r="J20" s="85"/>
      <c r="K20" s="85"/>
      <c r="L20" s="85"/>
      <c r="M20" s="85"/>
      <c r="N20" s="84"/>
      <c r="O20" s="146">
        <f t="shared" si="0"/>
        <v>0</v>
      </c>
      <c r="P20" s="86"/>
    </row>
    <row r="21" spans="1:16" ht="14.5" customHeight="1">
      <c r="A21" s="175">
        <v>41227</v>
      </c>
      <c r="B21" s="75"/>
      <c r="C21" s="83"/>
      <c r="D21" s="102"/>
      <c r="E21" s="99"/>
      <c r="F21" s="85"/>
      <c r="G21" s="85"/>
      <c r="H21" s="85"/>
      <c r="I21" s="85"/>
      <c r="J21" s="85"/>
      <c r="K21" s="85"/>
      <c r="L21" s="85"/>
      <c r="M21" s="85"/>
      <c r="N21" s="84"/>
      <c r="O21" s="146">
        <f t="shared" si="0"/>
        <v>0</v>
      </c>
      <c r="P21" s="86"/>
    </row>
    <row r="22" spans="1:16" ht="14.5" customHeight="1">
      <c r="A22" s="175">
        <v>41228</v>
      </c>
      <c r="B22" s="75"/>
      <c r="C22" s="83"/>
      <c r="D22" s="102"/>
      <c r="E22" s="99"/>
      <c r="F22" s="85"/>
      <c r="G22" s="85"/>
      <c r="H22" s="85"/>
      <c r="I22" s="85"/>
      <c r="J22" s="85"/>
      <c r="K22" s="85"/>
      <c r="L22" s="85"/>
      <c r="M22" s="85"/>
      <c r="N22" s="84"/>
      <c r="O22" s="146">
        <f t="shared" si="0"/>
        <v>0</v>
      </c>
      <c r="P22" s="86"/>
    </row>
    <row r="23" spans="1:16" ht="14.5" customHeight="1">
      <c r="A23" s="175">
        <v>41229</v>
      </c>
      <c r="B23" s="75"/>
      <c r="C23" s="83"/>
      <c r="D23" s="102"/>
      <c r="E23" s="99"/>
      <c r="F23" s="85"/>
      <c r="G23" s="85"/>
      <c r="H23" s="85"/>
      <c r="I23" s="85"/>
      <c r="J23" s="85"/>
      <c r="K23" s="85"/>
      <c r="L23" s="85"/>
      <c r="M23" s="85"/>
      <c r="N23" s="84"/>
      <c r="O23" s="146">
        <f t="shared" si="0"/>
        <v>0</v>
      </c>
      <c r="P23" s="86"/>
    </row>
    <row r="24" spans="1:16" ht="14.5" customHeight="1">
      <c r="A24" s="175">
        <v>41230</v>
      </c>
      <c r="B24" s="75"/>
      <c r="C24" s="83"/>
      <c r="D24" s="102"/>
      <c r="E24" s="99"/>
      <c r="F24" s="85"/>
      <c r="G24" s="85"/>
      <c r="H24" s="85"/>
      <c r="I24" s="85"/>
      <c r="J24" s="85"/>
      <c r="K24" s="85"/>
      <c r="L24" s="85"/>
      <c r="M24" s="85"/>
      <c r="N24" s="84"/>
      <c r="O24" s="146">
        <f t="shared" si="0"/>
        <v>0</v>
      </c>
      <c r="P24" s="86"/>
    </row>
    <row r="25" spans="1:16" ht="14.5" customHeight="1">
      <c r="A25" s="175">
        <v>41231</v>
      </c>
      <c r="B25" s="75"/>
      <c r="C25" s="83"/>
      <c r="D25" s="102"/>
      <c r="E25" s="99"/>
      <c r="F25" s="85"/>
      <c r="G25" s="85"/>
      <c r="H25" s="85"/>
      <c r="I25" s="85"/>
      <c r="J25" s="85"/>
      <c r="K25" s="85"/>
      <c r="L25" s="85"/>
      <c r="M25" s="85"/>
      <c r="N25" s="84"/>
      <c r="O25" s="146">
        <f t="shared" si="0"/>
        <v>0</v>
      </c>
      <c r="P25" s="86"/>
    </row>
    <row r="26" spans="1:16" ht="14.5" customHeight="1">
      <c r="A26" s="175">
        <v>41232</v>
      </c>
      <c r="B26" s="75"/>
      <c r="C26" s="83"/>
      <c r="D26" s="102"/>
      <c r="E26" s="99"/>
      <c r="F26" s="85"/>
      <c r="G26" s="85"/>
      <c r="H26" s="119"/>
      <c r="I26" s="85"/>
      <c r="J26" s="85"/>
      <c r="K26" s="85"/>
      <c r="L26" s="85"/>
      <c r="M26" s="85"/>
      <c r="N26" s="84"/>
      <c r="O26" s="146">
        <f t="shared" si="0"/>
        <v>0</v>
      </c>
      <c r="P26" s="86"/>
    </row>
    <row r="27" spans="1:16" ht="14.5" customHeight="1">
      <c r="A27" s="175">
        <v>41233</v>
      </c>
      <c r="B27" s="75"/>
      <c r="C27" s="83"/>
      <c r="D27" s="102"/>
      <c r="E27" s="99"/>
      <c r="F27" s="85"/>
      <c r="G27" s="85"/>
      <c r="H27" s="85"/>
      <c r="I27" s="85"/>
      <c r="J27" s="85"/>
      <c r="K27" s="85"/>
      <c r="L27" s="85"/>
      <c r="M27" s="85"/>
      <c r="N27" s="84"/>
      <c r="O27" s="146">
        <f t="shared" si="0"/>
        <v>0</v>
      </c>
      <c r="P27" s="86"/>
    </row>
    <row r="28" spans="1:16" ht="14.5" customHeight="1">
      <c r="A28" s="175">
        <v>41234</v>
      </c>
      <c r="B28" s="75"/>
      <c r="C28" s="83"/>
      <c r="D28" s="102"/>
      <c r="E28" s="99"/>
      <c r="F28" s="85"/>
      <c r="G28" s="85"/>
      <c r="H28" s="85"/>
      <c r="I28" s="85"/>
      <c r="J28" s="85"/>
      <c r="K28" s="85"/>
      <c r="L28" s="85"/>
      <c r="M28" s="85"/>
      <c r="N28" s="84"/>
      <c r="O28" s="146">
        <f t="shared" si="0"/>
        <v>0</v>
      </c>
      <c r="P28" s="86"/>
    </row>
    <row r="29" spans="1:16" ht="14.5" customHeight="1">
      <c r="A29" s="175">
        <v>41235</v>
      </c>
      <c r="B29" s="75"/>
      <c r="C29" s="83"/>
      <c r="D29" s="102"/>
      <c r="E29" s="99"/>
      <c r="F29" s="85"/>
      <c r="G29" s="85"/>
      <c r="H29" s="85"/>
      <c r="I29" s="85"/>
      <c r="J29" s="85"/>
      <c r="K29" s="85"/>
      <c r="L29" s="85"/>
      <c r="M29" s="85"/>
      <c r="N29" s="84"/>
      <c r="O29" s="146">
        <f t="shared" si="0"/>
        <v>0</v>
      </c>
      <c r="P29" s="87"/>
    </row>
    <row r="30" spans="1:16" ht="14.5" customHeight="1">
      <c r="A30" s="175">
        <v>41236</v>
      </c>
      <c r="B30" s="75"/>
      <c r="C30" s="83"/>
      <c r="D30" s="102"/>
      <c r="E30" s="99"/>
      <c r="F30" s="85"/>
      <c r="G30" s="85"/>
      <c r="H30" s="85"/>
      <c r="I30" s="85"/>
      <c r="J30" s="85"/>
      <c r="K30" s="85"/>
      <c r="L30" s="85"/>
      <c r="M30" s="85"/>
      <c r="N30" s="84"/>
      <c r="O30" s="146">
        <f t="shared" si="0"/>
        <v>0</v>
      </c>
      <c r="P30" s="86"/>
    </row>
    <row r="31" spans="1:16" ht="14.5" customHeight="1">
      <c r="A31" s="175">
        <v>41237</v>
      </c>
      <c r="B31" s="75"/>
      <c r="C31" s="83"/>
      <c r="D31" s="102"/>
      <c r="E31" s="99"/>
      <c r="F31" s="85"/>
      <c r="G31" s="85"/>
      <c r="H31" s="85"/>
      <c r="I31" s="85"/>
      <c r="J31" s="85"/>
      <c r="K31" s="85"/>
      <c r="L31" s="85"/>
      <c r="M31" s="85"/>
      <c r="N31" s="84"/>
      <c r="O31" s="146">
        <f t="shared" si="0"/>
        <v>0</v>
      </c>
      <c r="P31" s="86"/>
    </row>
    <row r="32" spans="1:16" ht="14.5" customHeight="1">
      <c r="A32" s="175">
        <v>41238</v>
      </c>
      <c r="B32" s="75"/>
      <c r="C32" s="83"/>
      <c r="D32" s="102"/>
      <c r="E32" s="99"/>
      <c r="F32" s="85"/>
      <c r="G32" s="85"/>
      <c r="H32" s="85"/>
      <c r="I32" s="85"/>
      <c r="J32" s="85"/>
      <c r="K32" s="85"/>
      <c r="L32" s="85"/>
      <c r="M32" s="85"/>
      <c r="N32" s="84"/>
      <c r="O32" s="146">
        <f t="shared" si="0"/>
        <v>0</v>
      </c>
      <c r="P32" s="86"/>
    </row>
    <row r="33" spans="1:16" ht="14.5" customHeight="1">
      <c r="A33" s="175">
        <v>41239</v>
      </c>
      <c r="B33" s="75"/>
      <c r="C33" s="83"/>
      <c r="D33" s="102"/>
      <c r="E33" s="99"/>
      <c r="F33" s="85"/>
      <c r="G33" s="85"/>
      <c r="H33" s="85"/>
      <c r="I33" s="85"/>
      <c r="J33" s="85"/>
      <c r="K33" s="85"/>
      <c r="L33" s="85"/>
      <c r="M33" s="85"/>
      <c r="N33" s="84"/>
      <c r="O33" s="146">
        <f t="shared" si="0"/>
        <v>0</v>
      </c>
      <c r="P33" s="86"/>
    </row>
    <row r="34" spans="1:16" ht="14.5" customHeight="1">
      <c r="A34" s="175">
        <v>41240</v>
      </c>
      <c r="B34" s="75"/>
      <c r="C34" s="83"/>
      <c r="D34" s="102"/>
      <c r="E34" s="99"/>
      <c r="F34" s="85"/>
      <c r="G34" s="85"/>
      <c r="H34" s="85"/>
      <c r="I34" s="85"/>
      <c r="J34" s="85"/>
      <c r="K34" s="85"/>
      <c r="L34" s="85"/>
      <c r="M34" s="85"/>
      <c r="N34" s="84"/>
      <c r="O34" s="146">
        <f t="shared" si="0"/>
        <v>0</v>
      </c>
      <c r="P34" s="86"/>
    </row>
    <row r="35" spans="1:16" ht="14.5" customHeight="1">
      <c r="A35" s="175">
        <v>41241</v>
      </c>
      <c r="B35" s="75"/>
      <c r="C35" s="83"/>
      <c r="D35" s="102"/>
      <c r="E35" s="99"/>
      <c r="F35" s="85"/>
      <c r="G35" s="85"/>
      <c r="H35" s="85"/>
      <c r="I35" s="85"/>
      <c r="J35" s="85"/>
      <c r="K35" s="85"/>
      <c r="L35" s="85"/>
      <c r="M35" s="85"/>
      <c r="N35" s="84"/>
      <c r="O35" s="146">
        <f t="shared" si="0"/>
        <v>0</v>
      </c>
      <c r="P35" s="86"/>
    </row>
    <row r="36" spans="1:16" ht="14.5" customHeight="1">
      <c r="A36" s="175">
        <v>41242</v>
      </c>
      <c r="B36" s="75"/>
      <c r="C36" s="83"/>
      <c r="D36" s="102"/>
      <c r="E36" s="99"/>
      <c r="F36" s="85"/>
      <c r="G36" s="85"/>
      <c r="H36" s="85"/>
      <c r="I36" s="85"/>
      <c r="J36" s="85"/>
      <c r="K36" s="85"/>
      <c r="L36" s="85"/>
      <c r="M36" s="85"/>
      <c r="N36" s="84"/>
      <c r="O36" s="146">
        <f t="shared" si="0"/>
        <v>0</v>
      </c>
      <c r="P36" s="86"/>
    </row>
    <row r="37" spans="1:16" ht="13.5" customHeight="1">
      <c r="A37" s="175">
        <v>41243</v>
      </c>
      <c r="B37" s="75"/>
      <c r="C37" s="83"/>
      <c r="D37" s="102"/>
      <c r="E37" s="99"/>
      <c r="F37" s="85"/>
      <c r="G37" s="85"/>
      <c r="H37" s="85"/>
      <c r="I37" s="85"/>
      <c r="J37" s="85"/>
      <c r="K37" s="85"/>
      <c r="L37" s="85"/>
      <c r="M37" s="85"/>
      <c r="N37" s="84"/>
      <c r="O37" s="146">
        <f t="shared" si="0"/>
        <v>0</v>
      </c>
      <c r="P37" s="86"/>
    </row>
    <row r="38" spans="1:16" ht="14.5" customHeight="1" thickBot="1">
      <c r="A38" s="20"/>
      <c r="B38" s="75"/>
      <c r="C38" s="83"/>
      <c r="D38" s="102"/>
      <c r="E38" s="99"/>
      <c r="F38" s="85"/>
      <c r="G38" s="85"/>
      <c r="H38" s="85"/>
      <c r="I38" s="85"/>
      <c r="J38" s="85"/>
      <c r="K38" s="85"/>
      <c r="L38" s="85"/>
      <c r="M38" s="85"/>
      <c r="N38" s="84"/>
      <c r="O38" s="146">
        <f t="shared" si="0"/>
        <v>0</v>
      </c>
      <c r="P38" s="88" t="s">
        <v>4</v>
      </c>
    </row>
    <row r="39" spans="1:16" ht="14.5" customHeight="1" thickBot="1">
      <c r="A39" s="110"/>
      <c r="B39" s="23"/>
      <c r="C39" s="89"/>
      <c r="D39" s="89" t="s">
        <v>30</v>
      </c>
      <c r="E39" s="90">
        <f t="shared" ref="E39:N39" si="1">SUM(E8:E38)</f>
        <v>0</v>
      </c>
      <c r="F39" s="90">
        <f t="shared" si="1"/>
        <v>0</v>
      </c>
      <c r="G39" s="90">
        <f t="shared" si="1"/>
        <v>0</v>
      </c>
      <c r="H39" s="90">
        <f t="shared" si="1"/>
        <v>0</v>
      </c>
      <c r="I39" s="90">
        <f t="shared" si="1"/>
        <v>0</v>
      </c>
      <c r="J39" s="90">
        <f t="shared" si="1"/>
        <v>0</v>
      </c>
      <c r="K39" s="90">
        <f t="shared" si="1"/>
        <v>0</v>
      </c>
      <c r="L39" s="90">
        <f t="shared" si="1"/>
        <v>0</v>
      </c>
      <c r="M39" s="90">
        <f t="shared" si="1"/>
        <v>0</v>
      </c>
      <c r="N39" s="90">
        <f t="shared" si="1"/>
        <v>0</v>
      </c>
      <c r="O39" s="106">
        <f t="shared" ref="O39" si="2">SUM(O8:O38)</f>
        <v>0</v>
      </c>
      <c r="P39" s="105">
        <f>A39*STARTSIDA!C33/5</f>
        <v>0</v>
      </c>
    </row>
    <row r="40" spans="1:16" ht="20" customHeight="1">
      <c r="A40" s="24" t="s">
        <v>26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 t="s">
        <v>5</v>
      </c>
      <c r="P40" s="26">
        <f>O39-P39</f>
        <v>0</v>
      </c>
    </row>
    <row r="41" spans="1:16" ht="14.25" customHeight="1">
      <c r="A41" s="27"/>
      <c r="B41" s="28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6" ht="0.75" customHeight="1">
      <c r="A42" s="2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6" ht="18" customHeight="1">
      <c r="A43" s="111" t="s">
        <v>33</v>
      </c>
      <c r="B43" s="109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6" ht="18" customHeight="1">
      <c r="A44" s="111" t="s">
        <v>34</v>
      </c>
      <c r="B44" s="109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6" ht="18" customHeight="1">
      <c r="A45" s="27"/>
      <c r="B45" s="28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6" ht="18" customHeight="1">
      <c r="A46" s="27"/>
      <c r="B46" s="28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6" ht="18" customHeight="1">
      <c r="A47" s="27"/>
      <c r="B47" s="28"/>
      <c r="C47" s="28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6" ht="18" customHeight="1">
      <c r="A48" s="27"/>
      <c r="B48" s="28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ht="18" customHeight="1">
      <c r="A49" s="27"/>
      <c r="B49" s="30"/>
      <c r="C49" s="30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1" spans="1:13" ht="15">
      <c r="A51" s="27"/>
      <c r="B51" s="30"/>
      <c r="C51" s="30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15"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  <c r="M52" s="1"/>
    </row>
    <row r="54" spans="1:13">
      <c r="B54" s="8"/>
      <c r="C54" s="8"/>
    </row>
  </sheetData>
  <sheetCalcPr fullCalcOnLoad="1"/>
  <sheetProtection password="CF3F" sheet="1" objects="1" scenarios="1"/>
  <mergeCells count="1">
    <mergeCell ref="C7:D7"/>
  </mergeCells>
  <phoneticPr fontId="47" type="noConversion"/>
  <conditionalFormatting sqref="A8:A37">
    <cfRule type="expression" dxfId="145" priority="202">
      <formula>WEEKDAY(A8,2)&gt;5</formula>
    </cfRule>
  </conditionalFormatting>
  <conditionalFormatting sqref="A8:A37">
    <cfRule type="expression" priority="201">
      <formula>WEEKDAY(7)</formula>
    </cfRule>
  </conditionalFormatting>
  <conditionalFormatting sqref="D1">
    <cfRule type="expression" dxfId="144" priority="194">
      <formula>SUM(E8:E38)&gt;0</formula>
    </cfRule>
  </conditionalFormatting>
  <conditionalFormatting sqref="D2">
    <cfRule type="expression" dxfId="143" priority="193">
      <formula>SUM(F8:F38)&gt;0</formula>
    </cfRule>
  </conditionalFormatting>
  <conditionalFormatting sqref="D3">
    <cfRule type="expression" dxfId="142" priority="192">
      <formula>SUM(G8:G38)&gt;0</formula>
    </cfRule>
  </conditionalFormatting>
  <conditionalFormatting sqref="D5">
    <cfRule type="expression" dxfId="141" priority="191">
      <formula>SUM(I8:I38)&gt;0</formula>
    </cfRule>
  </conditionalFormatting>
  <conditionalFormatting sqref="D4">
    <cfRule type="expression" dxfId="140" priority="190">
      <formula>SUM(H8:H38)&gt;0</formula>
    </cfRule>
  </conditionalFormatting>
  <conditionalFormatting sqref="J1">
    <cfRule type="expression" dxfId="139" priority="189">
      <formula>SUM(J8:J38)&gt;0</formula>
    </cfRule>
  </conditionalFormatting>
  <conditionalFormatting sqref="J2">
    <cfRule type="expression" dxfId="138" priority="188">
      <formula>SUM(K8:K38)&gt;0</formula>
    </cfRule>
  </conditionalFormatting>
  <conditionalFormatting sqref="J3">
    <cfRule type="expression" dxfId="137" priority="187">
      <formula>SUM(L8:L38)&gt;0</formula>
    </cfRule>
  </conditionalFormatting>
  <conditionalFormatting sqref="J4">
    <cfRule type="expression" dxfId="136" priority="186">
      <formula>SUM(M8:M38)&gt;0</formula>
    </cfRule>
  </conditionalFormatting>
  <conditionalFormatting sqref="J5">
    <cfRule type="expression" dxfId="135" priority="185">
      <formula>SUM(N8:N38)&gt;0</formula>
    </cfRule>
  </conditionalFormatting>
  <conditionalFormatting sqref="O8">
    <cfRule type="cellIs" dxfId="134" priority="61" operator="lessThan">
      <formula>D8</formula>
    </cfRule>
    <cfRule type="cellIs" dxfId="133" priority="62" operator="greaterThan">
      <formula>D8</formula>
    </cfRule>
  </conditionalFormatting>
  <conditionalFormatting sqref="O9">
    <cfRule type="cellIs" dxfId="132" priority="59" operator="lessThan">
      <formula>D9</formula>
    </cfRule>
    <cfRule type="cellIs" dxfId="131" priority="60" operator="greaterThan">
      <formula>D9</formula>
    </cfRule>
  </conditionalFormatting>
  <conditionalFormatting sqref="O10">
    <cfRule type="cellIs" dxfId="130" priority="57" operator="lessThan">
      <formula>D10</formula>
    </cfRule>
    <cfRule type="cellIs" dxfId="129" priority="58" operator="greaterThan">
      <formula>D10</formula>
    </cfRule>
  </conditionalFormatting>
  <conditionalFormatting sqref="O11">
    <cfRule type="cellIs" dxfId="128" priority="55" operator="lessThan">
      <formula>D11</formula>
    </cfRule>
    <cfRule type="cellIs" dxfId="127" priority="56" operator="greaterThan">
      <formula>D11</formula>
    </cfRule>
  </conditionalFormatting>
  <conditionalFormatting sqref="O12">
    <cfRule type="cellIs" dxfId="126" priority="53" operator="lessThan">
      <formula>D12</formula>
    </cfRule>
    <cfRule type="cellIs" dxfId="125" priority="54" operator="greaterThan">
      <formula>D12</formula>
    </cfRule>
  </conditionalFormatting>
  <conditionalFormatting sqref="O13">
    <cfRule type="cellIs" dxfId="124" priority="51" operator="lessThan">
      <formula>D13</formula>
    </cfRule>
    <cfRule type="cellIs" dxfId="123" priority="52" operator="greaterThan">
      <formula>D13</formula>
    </cfRule>
  </conditionalFormatting>
  <conditionalFormatting sqref="O14">
    <cfRule type="cellIs" dxfId="122" priority="49" operator="lessThan">
      <formula>D14</formula>
    </cfRule>
    <cfRule type="cellIs" dxfId="121" priority="50" operator="greaterThan">
      <formula>D14</formula>
    </cfRule>
  </conditionalFormatting>
  <conditionalFormatting sqref="O15">
    <cfRule type="cellIs" dxfId="120" priority="47" operator="lessThan">
      <formula>D15</formula>
    </cfRule>
    <cfRule type="cellIs" dxfId="119" priority="48" operator="greaterThan">
      <formula>D15</formula>
    </cfRule>
  </conditionalFormatting>
  <conditionalFormatting sqref="O16">
    <cfRule type="cellIs" dxfId="118" priority="45" operator="lessThan">
      <formula>D16</formula>
    </cfRule>
    <cfRule type="cellIs" dxfId="117" priority="46" operator="greaterThan">
      <formula>D16</formula>
    </cfRule>
  </conditionalFormatting>
  <conditionalFormatting sqref="O17">
    <cfRule type="cellIs" dxfId="116" priority="43" operator="lessThan">
      <formula>D17</formula>
    </cfRule>
    <cfRule type="cellIs" dxfId="115" priority="44" operator="greaterThan">
      <formula>D17</formula>
    </cfRule>
  </conditionalFormatting>
  <conditionalFormatting sqref="O18">
    <cfRule type="cellIs" dxfId="114" priority="41" operator="lessThan">
      <formula>D18</formula>
    </cfRule>
    <cfRule type="cellIs" dxfId="113" priority="42" operator="greaterThan">
      <formula>D18</formula>
    </cfRule>
  </conditionalFormatting>
  <conditionalFormatting sqref="O19">
    <cfRule type="cellIs" dxfId="112" priority="39" operator="lessThan">
      <formula>D19</formula>
    </cfRule>
    <cfRule type="cellIs" dxfId="111" priority="40" operator="greaterThan">
      <formula>D19</formula>
    </cfRule>
  </conditionalFormatting>
  <conditionalFormatting sqref="O20">
    <cfRule type="cellIs" dxfId="110" priority="37" operator="lessThan">
      <formula>D20</formula>
    </cfRule>
    <cfRule type="cellIs" dxfId="109" priority="38" operator="greaterThan">
      <formula>D20</formula>
    </cfRule>
  </conditionalFormatting>
  <conditionalFormatting sqref="O21">
    <cfRule type="cellIs" dxfId="108" priority="35" operator="lessThan">
      <formula>D21</formula>
    </cfRule>
    <cfRule type="cellIs" dxfId="107" priority="36" operator="greaterThan">
      <formula>D21</formula>
    </cfRule>
  </conditionalFormatting>
  <conditionalFormatting sqref="O22">
    <cfRule type="cellIs" dxfId="106" priority="33" operator="lessThan">
      <formula>D22</formula>
    </cfRule>
    <cfRule type="cellIs" dxfId="105" priority="34" operator="greaterThan">
      <formula>D22</formula>
    </cfRule>
  </conditionalFormatting>
  <conditionalFormatting sqref="O23">
    <cfRule type="cellIs" dxfId="104" priority="31" operator="lessThan">
      <formula>D23</formula>
    </cfRule>
    <cfRule type="cellIs" dxfId="103" priority="32" operator="greaterThan">
      <formula>D23</formula>
    </cfRule>
  </conditionalFormatting>
  <conditionalFormatting sqref="O24">
    <cfRule type="cellIs" dxfId="102" priority="29" operator="lessThan">
      <formula>D24</formula>
    </cfRule>
    <cfRule type="cellIs" dxfId="101" priority="30" operator="greaterThan">
      <formula>D24</formula>
    </cfRule>
  </conditionalFormatting>
  <conditionalFormatting sqref="O25">
    <cfRule type="cellIs" dxfId="100" priority="27" operator="lessThan">
      <formula>D25</formula>
    </cfRule>
    <cfRule type="cellIs" dxfId="99" priority="28" operator="greaterThan">
      <formula>D25</formula>
    </cfRule>
  </conditionalFormatting>
  <conditionalFormatting sqref="O26">
    <cfRule type="cellIs" dxfId="98" priority="25" operator="lessThan">
      <formula>D26</formula>
    </cfRule>
    <cfRule type="cellIs" dxfId="97" priority="26" operator="greaterThan">
      <formula>D26</formula>
    </cfRule>
  </conditionalFormatting>
  <conditionalFormatting sqref="O27">
    <cfRule type="cellIs" dxfId="96" priority="23" operator="lessThan">
      <formula>D27</formula>
    </cfRule>
    <cfRule type="cellIs" dxfId="95" priority="24" operator="greaterThan">
      <formula>D27</formula>
    </cfRule>
  </conditionalFormatting>
  <conditionalFormatting sqref="O28">
    <cfRule type="cellIs" dxfId="94" priority="21" operator="lessThan">
      <formula>D28</formula>
    </cfRule>
    <cfRule type="cellIs" dxfId="93" priority="22" operator="greaterThan">
      <formula>D28</formula>
    </cfRule>
  </conditionalFormatting>
  <conditionalFormatting sqref="O29">
    <cfRule type="cellIs" dxfId="92" priority="19" operator="lessThan">
      <formula>D29</formula>
    </cfRule>
    <cfRule type="cellIs" dxfId="91" priority="20" operator="greaterThan">
      <formula>D29</formula>
    </cfRule>
  </conditionalFormatting>
  <conditionalFormatting sqref="O30">
    <cfRule type="cellIs" dxfId="90" priority="17" operator="lessThan">
      <formula>D30</formula>
    </cfRule>
    <cfRule type="cellIs" dxfId="89" priority="18" operator="greaterThan">
      <formula>D30</formula>
    </cfRule>
  </conditionalFormatting>
  <conditionalFormatting sqref="O31">
    <cfRule type="cellIs" dxfId="88" priority="15" operator="lessThan">
      <formula>D31</formula>
    </cfRule>
    <cfRule type="cellIs" dxfId="87" priority="16" operator="greaterThan">
      <formula>D31</formula>
    </cfRule>
  </conditionalFormatting>
  <conditionalFormatting sqref="O32">
    <cfRule type="cellIs" dxfId="86" priority="13" operator="lessThan">
      <formula>D32</formula>
    </cfRule>
    <cfRule type="cellIs" dxfId="85" priority="14" operator="greaterThan">
      <formula>D32</formula>
    </cfRule>
  </conditionalFormatting>
  <conditionalFormatting sqref="O33">
    <cfRule type="cellIs" dxfId="84" priority="11" operator="lessThan">
      <formula>D33</formula>
    </cfRule>
    <cfRule type="cellIs" dxfId="83" priority="12" operator="greaterThan">
      <formula>D33</formula>
    </cfRule>
  </conditionalFormatting>
  <conditionalFormatting sqref="O34">
    <cfRule type="cellIs" dxfId="82" priority="9" operator="lessThan">
      <formula>D34</formula>
    </cfRule>
    <cfRule type="cellIs" dxfId="81" priority="10" operator="greaterThan">
      <formula>D34</formula>
    </cfRule>
  </conditionalFormatting>
  <conditionalFormatting sqref="O35">
    <cfRule type="cellIs" dxfId="80" priority="7" operator="lessThan">
      <formula>D35</formula>
    </cfRule>
    <cfRule type="cellIs" dxfId="79" priority="8" operator="greaterThan">
      <formula>D35</formula>
    </cfRule>
  </conditionalFormatting>
  <conditionalFormatting sqref="O36">
    <cfRule type="cellIs" dxfId="78" priority="5" operator="lessThan">
      <formula>D36</formula>
    </cfRule>
    <cfRule type="cellIs" dxfId="77" priority="6" operator="greaterThan">
      <formula>D36</formula>
    </cfRule>
  </conditionalFormatting>
  <conditionalFormatting sqref="O37">
    <cfRule type="cellIs" dxfId="76" priority="3" operator="lessThan">
      <formula>D37</formula>
    </cfRule>
    <cfRule type="cellIs" dxfId="75" priority="4" operator="greaterThan">
      <formula>D37</formula>
    </cfRule>
  </conditionalFormatting>
  <conditionalFormatting sqref="O38">
    <cfRule type="cellIs" dxfId="74" priority="1" operator="lessThan">
      <formula>D38</formula>
    </cfRule>
    <cfRule type="cellIs" dxfId="73" priority="2" operator="greaterThan">
      <formula>D38</formula>
    </cfRule>
  </conditionalFormatting>
  <dataValidations count="1">
    <dataValidation operator="equal" allowBlank="1" showInputMessage="1" showErrorMessage="1" errorTitle="Total arbetstid" error="Den totala arbetstiden måste överrensstämma med den totala arbetstiden i kolumn AI." promptTitle="Totala arbetstid" prompt="Mata här in den totala arbetstiden per dag som du själv räknat ihop. Den totala arbetstiden måste överrensstämma med den totala arbetstiden i kolumn AI. Detta är bara en kontroll." sqref="D8:D38"/>
  </dataValidations>
  <pageMargins left="0.17" right="0" top="0" bottom="0" header="0" footer="0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13" enableFormatConditionsCalculation="0"/>
  <dimension ref="A1:AH54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1" sqref="B1"/>
    </sheetView>
  </sheetViews>
  <sheetFormatPr baseColWidth="10" defaultColWidth="8.83203125" defaultRowHeight="14"/>
  <cols>
    <col min="1" max="1" width="4.33203125" style="2" customWidth="1"/>
    <col min="2" max="2" width="50.6640625" style="2" customWidth="1"/>
    <col min="3" max="3" width="25.6640625" style="2" customWidth="1"/>
    <col min="4" max="14" width="5.33203125" style="2" customWidth="1"/>
    <col min="15" max="15" width="5.6640625" style="2" customWidth="1"/>
    <col min="16" max="16" width="18.33203125" style="2" customWidth="1"/>
    <col min="17" max="17" width="3.5" customWidth="1"/>
    <col min="18" max="18" width="9.1640625" customWidth="1"/>
    <col min="19" max="19" width="34.5" customWidth="1"/>
    <col min="20" max="20" width="95.6640625" customWidth="1"/>
    <col min="21" max="21" width="8.6640625" customWidth="1"/>
    <col min="22" max="22" width="6.6640625" customWidth="1"/>
    <col min="23" max="23" width="9.1640625" customWidth="1"/>
    <col min="24" max="24" width="34.5" customWidth="1"/>
    <col min="25" max="25" width="95.6640625" customWidth="1"/>
    <col min="26" max="26" width="8.6640625" customWidth="1"/>
    <col min="27" max="27" width="6.6640625" customWidth="1"/>
    <col min="28" max="28" width="9.1640625" customWidth="1"/>
    <col min="29" max="29" width="25.6640625" customWidth="1"/>
    <col min="30" max="30" width="95.6640625" customWidth="1"/>
    <col min="31" max="31" width="8.6640625" customWidth="1"/>
    <col min="32" max="32" width="6.6640625" customWidth="1"/>
    <col min="35" max="16384" width="8.83203125" style="2"/>
  </cols>
  <sheetData>
    <row r="1" spans="1:16" ht="11" customHeight="1">
      <c r="B1" s="2" t="s">
        <v>54</v>
      </c>
      <c r="C1" s="77"/>
      <c r="D1" s="180" t="str">
        <f>IF(STARTSIDA!B8&gt;" ","1  tim:","")</f>
        <v>1  tim:</v>
      </c>
      <c r="E1" s="125" t="str">
        <f>IF(E39&gt;0,E39,"")</f>
        <v/>
      </c>
      <c r="F1" s="181" t="str">
        <f>IF(D1&gt;" ",STARTSIDA!B8,"")</f>
        <v>90-46136 Yrkesproffs i Sv.finland 2</v>
      </c>
      <c r="G1" s="126"/>
      <c r="H1" s="126"/>
      <c r="I1" s="126"/>
      <c r="J1" s="180" t="str">
        <f>IF(STARTSIDA!B13&gt;" ","6 tim:","")</f>
        <v/>
      </c>
      <c r="K1" s="125" t="str">
        <f>IF(J39&gt;0,J39,"")</f>
        <v/>
      </c>
      <c r="L1" s="181" t="str">
        <f>IF(J1&gt;" ",STARTSIDA!B13,"")</f>
        <v/>
      </c>
      <c r="M1" s="78"/>
      <c r="N1" s="78"/>
      <c r="O1"/>
      <c r="P1"/>
    </row>
    <row r="2" spans="1:16" ht="11" customHeight="1">
      <c r="B2" s="69">
        <f>UPPFÖLJNING!P28</f>
        <v>0</v>
      </c>
      <c r="C2" s="77"/>
      <c r="D2" s="180" t="str">
        <f>IF(STARTSIDA!B9&gt;" ","2  tim:","")</f>
        <v/>
      </c>
      <c r="E2" s="125" t="str">
        <f>IF(F39&gt;0,F39,"")</f>
        <v/>
      </c>
      <c r="F2" s="181" t="str">
        <f>IF(D2&gt;" ",STARTSIDA!B9,"")</f>
        <v/>
      </c>
      <c r="G2" s="126"/>
      <c r="H2" s="126"/>
      <c r="I2" s="126"/>
      <c r="J2" s="180" t="str">
        <f>IF(STARTSIDA!B14&gt;" ","7 tim:","")</f>
        <v/>
      </c>
      <c r="K2" s="125" t="str">
        <f>IF(K39&gt;0,K39,"")</f>
        <v/>
      </c>
      <c r="L2" s="181" t="str">
        <f>IF(J2&gt;" ",STARTSIDA!B14,"")</f>
        <v/>
      </c>
      <c r="M2" s="78"/>
      <c r="N2" s="78"/>
      <c r="O2"/>
      <c r="P2"/>
    </row>
    <row r="3" spans="1:16" ht="11" customHeight="1">
      <c r="C3" s="77"/>
      <c r="D3" s="180" t="str">
        <f>IF(STARTSIDA!B10&gt;" ","3  tim:","")</f>
        <v/>
      </c>
      <c r="E3" s="125" t="str">
        <f>IF(G39&gt;0,G39,"")</f>
        <v/>
      </c>
      <c r="F3" s="181" t="str">
        <f>IF(D3&gt;" ",STARTSIDA!B10,"")</f>
        <v/>
      </c>
      <c r="G3" s="126"/>
      <c r="H3" s="126"/>
      <c r="I3" s="126"/>
      <c r="J3" s="180" t="str">
        <f>IF(STARTSIDA!B15&gt;" ","8 tim:","")</f>
        <v/>
      </c>
      <c r="K3" s="125" t="str">
        <f>IF(L39&gt;0,L39,"")</f>
        <v/>
      </c>
      <c r="L3" s="181" t="str">
        <f>IF(J3&gt;" ",STARTSIDA!B15,"")</f>
        <v/>
      </c>
      <c r="M3" s="78"/>
      <c r="N3" s="78"/>
      <c r="O3"/>
      <c r="P3"/>
    </row>
    <row r="4" spans="1:16" ht="11" customHeight="1">
      <c r="C4" s="77"/>
      <c r="D4" s="180" t="str">
        <f>IF(STARTSIDA!B11&gt;" ","4  tim:","")</f>
        <v/>
      </c>
      <c r="E4" s="125" t="str">
        <f>IF(H39&gt;0,H39,"")</f>
        <v/>
      </c>
      <c r="F4" s="181" t="str">
        <f>IF(D4&gt;" ",STARTSIDA!B11,"")</f>
        <v/>
      </c>
      <c r="G4" s="126"/>
      <c r="H4" s="126"/>
      <c r="I4" s="126"/>
      <c r="J4" s="180" t="str">
        <f>IF(STARTSIDA!B16&gt;" ","9 tim:","")</f>
        <v/>
      </c>
      <c r="K4" s="125" t="str">
        <f>IF(M39&gt;0,M39,"")</f>
        <v/>
      </c>
      <c r="L4" s="181" t="str">
        <f>IF(J4&gt;" ",STARTSIDA!B16,"")</f>
        <v/>
      </c>
      <c r="M4" s="78"/>
      <c r="N4" s="78"/>
      <c r="O4"/>
      <c r="P4"/>
    </row>
    <row r="5" spans="1:16" ht="11" customHeight="1">
      <c r="C5" s="77"/>
      <c r="D5" s="180" t="str">
        <f>IF(STARTSIDA!B12&gt;" ","5  tim:","")</f>
        <v/>
      </c>
      <c r="E5" s="125" t="str">
        <f>IF(I39&gt;0,I39,"")</f>
        <v/>
      </c>
      <c r="F5" s="181" t="str">
        <f>IF(D5&gt;" ",STARTSIDA!B12,"")</f>
        <v/>
      </c>
      <c r="G5" s="126"/>
      <c r="H5" s="126"/>
      <c r="I5" s="126"/>
      <c r="J5" s="180" t="str">
        <f>IF(STARTSIDA!B17&gt;" ","10 tim:","")</f>
        <v>10 tim:</v>
      </c>
      <c r="K5" s="125" t="str">
        <f>IF(N39&gt;0,N39,"")</f>
        <v/>
      </c>
      <c r="L5" s="181" t="str">
        <f>IF(J5&gt;" ",STARTSIDA!B17,"")</f>
        <v>Övrigt arbete</v>
      </c>
      <c r="M5" s="78"/>
      <c r="N5" s="78"/>
      <c r="O5"/>
      <c r="P5"/>
    </row>
    <row r="6" spans="1:16" ht="17" customHeight="1" thickBot="1">
      <c r="A6" s="13"/>
      <c r="B6" s="14" t="str">
        <f>STARTSIDA!B4</f>
        <v>Namn Namn</v>
      </c>
      <c r="C6" s="173" t="str">
        <f>UPPFÖLJNING!A28</f>
        <v>December 2012</v>
      </c>
      <c r="D6" s="76"/>
      <c r="E6" s="112"/>
      <c r="F6" s="76"/>
      <c r="G6" s="76"/>
      <c r="H6" s="76"/>
      <c r="I6" s="76"/>
      <c r="J6"/>
      <c r="K6"/>
      <c r="L6"/>
      <c r="M6" s="76"/>
      <c r="N6" s="76"/>
      <c r="O6" s="114"/>
      <c r="P6" s="79"/>
    </row>
    <row r="7" spans="1:16" ht="26" customHeight="1" thickBot="1">
      <c r="A7" s="16" t="s">
        <v>0</v>
      </c>
      <c r="B7" s="17" t="s">
        <v>1</v>
      </c>
      <c r="C7" s="186" t="s">
        <v>31</v>
      </c>
      <c r="D7" s="188"/>
      <c r="E7" s="80">
        <v>1</v>
      </c>
      <c r="F7" s="80">
        <v>2</v>
      </c>
      <c r="G7" s="80">
        <v>3</v>
      </c>
      <c r="H7" s="80">
        <v>4</v>
      </c>
      <c r="I7" s="80">
        <v>5</v>
      </c>
      <c r="J7" s="80">
        <v>6</v>
      </c>
      <c r="K7" s="80">
        <v>7</v>
      </c>
      <c r="L7" s="80">
        <v>8</v>
      </c>
      <c r="M7" s="80">
        <v>9</v>
      </c>
      <c r="N7" s="80">
        <v>10</v>
      </c>
      <c r="O7" s="81" t="s">
        <v>2</v>
      </c>
      <c r="P7" s="82" t="s">
        <v>3</v>
      </c>
    </row>
    <row r="8" spans="1:16" ht="14.5" customHeight="1">
      <c r="A8" s="175">
        <v>41244</v>
      </c>
      <c r="B8" s="73"/>
      <c r="C8" s="100"/>
      <c r="D8" s="101"/>
      <c r="E8" s="98"/>
      <c r="F8" s="84"/>
      <c r="G8" s="84"/>
      <c r="H8" s="84"/>
      <c r="I8" s="84"/>
      <c r="J8" s="84"/>
      <c r="K8" s="84"/>
      <c r="L8" s="84"/>
      <c r="M8" s="84"/>
      <c r="N8" s="84"/>
      <c r="O8" s="146">
        <f t="shared" ref="O8:O38" si="0">SUM(E8:N8)</f>
        <v>0</v>
      </c>
      <c r="P8" s="97"/>
    </row>
    <row r="9" spans="1:16" ht="14.5" customHeight="1">
      <c r="A9" s="175">
        <v>41245</v>
      </c>
      <c r="B9" s="74"/>
      <c r="C9" s="83"/>
      <c r="D9" s="102"/>
      <c r="E9" s="99"/>
      <c r="F9" s="85"/>
      <c r="G9" s="85"/>
      <c r="H9" s="85"/>
      <c r="I9" s="85"/>
      <c r="J9" s="85"/>
      <c r="K9" s="85"/>
      <c r="L9" s="85"/>
      <c r="M9" s="85"/>
      <c r="N9" s="84"/>
      <c r="O9" s="146">
        <f t="shared" si="0"/>
        <v>0</v>
      </c>
      <c r="P9" s="86"/>
    </row>
    <row r="10" spans="1:16" ht="14.5" customHeight="1">
      <c r="A10" s="175">
        <v>41246</v>
      </c>
      <c r="B10" s="74"/>
      <c r="C10" s="83"/>
      <c r="D10" s="102"/>
      <c r="E10" s="99"/>
      <c r="F10" s="85"/>
      <c r="G10" s="85"/>
      <c r="H10" s="85"/>
      <c r="I10" s="85"/>
      <c r="J10" s="85"/>
      <c r="K10" s="85"/>
      <c r="L10" s="85"/>
      <c r="M10" s="85"/>
      <c r="N10" s="84"/>
      <c r="O10" s="146">
        <f t="shared" si="0"/>
        <v>0</v>
      </c>
      <c r="P10" s="86"/>
    </row>
    <row r="11" spans="1:16" ht="14.5" customHeight="1">
      <c r="A11" s="175">
        <v>41247</v>
      </c>
      <c r="B11" s="21"/>
      <c r="C11" s="83"/>
      <c r="D11" s="102"/>
      <c r="E11" s="98"/>
      <c r="F11" s="84"/>
      <c r="G11" s="84"/>
      <c r="H11" s="84"/>
      <c r="I11" s="84"/>
      <c r="J11" s="84"/>
      <c r="K11" s="84"/>
      <c r="L11" s="84"/>
      <c r="M11" s="84"/>
      <c r="N11" s="84"/>
      <c r="O11" s="146">
        <f t="shared" si="0"/>
        <v>0</v>
      </c>
      <c r="P11" s="97"/>
    </row>
    <row r="12" spans="1:16" ht="14.5" customHeight="1">
      <c r="A12" s="175">
        <v>41248</v>
      </c>
      <c r="B12" s="21"/>
      <c r="C12" s="83"/>
      <c r="D12" s="102"/>
      <c r="E12" s="99"/>
      <c r="F12" s="85"/>
      <c r="G12" s="85"/>
      <c r="H12" s="85"/>
      <c r="I12" s="85"/>
      <c r="J12" s="85"/>
      <c r="K12" s="85"/>
      <c r="L12" s="85"/>
      <c r="M12" s="85"/>
      <c r="N12" s="84"/>
      <c r="O12" s="146">
        <f t="shared" si="0"/>
        <v>0</v>
      </c>
      <c r="P12" s="86"/>
    </row>
    <row r="13" spans="1:16" ht="14.5" customHeight="1">
      <c r="A13" s="176">
        <v>41249</v>
      </c>
      <c r="B13" s="75"/>
      <c r="C13" s="83"/>
      <c r="D13" s="102"/>
      <c r="E13" s="99"/>
      <c r="F13" s="85"/>
      <c r="G13" s="85"/>
      <c r="H13" s="85"/>
      <c r="I13" s="85"/>
      <c r="J13" s="85"/>
      <c r="K13" s="85"/>
      <c r="L13" s="85"/>
      <c r="M13" s="85"/>
      <c r="N13" s="84"/>
      <c r="O13" s="146">
        <f t="shared" si="0"/>
        <v>0</v>
      </c>
      <c r="P13" s="86"/>
    </row>
    <row r="14" spans="1:16" ht="14.5" customHeight="1">
      <c r="A14" s="175">
        <v>41250</v>
      </c>
      <c r="B14" s="21"/>
      <c r="C14" s="83"/>
      <c r="D14" s="102"/>
      <c r="E14" s="99"/>
      <c r="F14" s="85"/>
      <c r="G14" s="85"/>
      <c r="H14" s="85"/>
      <c r="I14" s="85"/>
      <c r="J14" s="85"/>
      <c r="K14" s="85"/>
      <c r="L14" s="85"/>
      <c r="M14" s="85"/>
      <c r="N14" s="84"/>
      <c r="O14" s="146">
        <f t="shared" si="0"/>
        <v>0</v>
      </c>
      <c r="P14" s="86"/>
    </row>
    <row r="15" spans="1:16" ht="14.5" customHeight="1">
      <c r="A15" s="175">
        <v>41251</v>
      </c>
      <c r="B15" s="21"/>
      <c r="C15" s="83"/>
      <c r="D15" s="102"/>
      <c r="E15" s="99"/>
      <c r="F15" s="85"/>
      <c r="G15" s="85"/>
      <c r="H15" s="85"/>
      <c r="I15" s="85"/>
      <c r="J15" s="85"/>
      <c r="K15" s="85"/>
      <c r="L15" s="85"/>
      <c r="M15" s="85"/>
      <c r="N15" s="84"/>
      <c r="O15" s="146">
        <f t="shared" si="0"/>
        <v>0</v>
      </c>
      <c r="P15" s="86"/>
    </row>
    <row r="16" spans="1:16" ht="14.5" customHeight="1">
      <c r="A16" s="175">
        <v>41252</v>
      </c>
      <c r="B16" s="74"/>
      <c r="C16" s="83"/>
      <c r="D16" s="102"/>
      <c r="E16" s="99"/>
      <c r="F16" s="85"/>
      <c r="G16" s="85"/>
      <c r="H16" s="85"/>
      <c r="I16" s="85"/>
      <c r="J16" s="85"/>
      <c r="K16" s="85"/>
      <c r="L16" s="85"/>
      <c r="M16" s="85"/>
      <c r="N16" s="84"/>
      <c r="O16" s="146">
        <f t="shared" si="0"/>
        <v>0</v>
      </c>
      <c r="P16" s="86"/>
    </row>
    <row r="17" spans="1:16" ht="14.5" customHeight="1">
      <c r="A17" s="175">
        <v>41253</v>
      </c>
      <c r="B17" s="75"/>
      <c r="C17" s="83"/>
      <c r="D17" s="102"/>
      <c r="E17" s="99"/>
      <c r="F17" s="85"/>
      <c r="G17" s="85"/>
      <c r="H17" s="85"/>
      <c r="I17" s="85"/>
      <c r="J17" s="85"/>
      <c r="K17" s="85"/>
      <c r="L17" s="85"/>
      <c r="M17" s="85"/>
      <c r="N17" s="84"/>
      <c r="O17" s="146">
        <f t="shared" si="0"/>
        <v>0</v>
      </c>
      <c r="P17" s="86"/>
    </row>
    <row r="18" spans="1:16" ht="14.5" customHeight="1">
      <c r="A18" s="175">
        <v>41254</v>
      </c>
      <c r="B18" s="75"/>
      <c r="C18" s="83"/>
      <c r="D18" s="102"/>
      <c r="E18" s="99"/>
      <c r="F18" s="85"/>
      <c r="G18" s="85"/>
      <c r="H18" s="85"/>
      <c r="I18" s="85"/>
      <c r="J18" s="85"/>
      <c r="K18" s="85"/>
      <c r="L18" s="85"/>
      <c r="M18" s="85"/>
      <c r="N18" s="84"/>
      <c r="O18" s="146">
        <f t="shared" si="0"/>
        <v>0</v>
      </c>
      <c r="P18" s="86"/>
    </row>
    <row r="19" spans="1:16" ht="14.5" customHeight="1">
      <c r="A19" s="175">
        <v>41255</v>
      </c>
      <c r="B19" s="75"/>
      <c r="C19" s="83"/>
      <c r="D19" s="102"/>
      <c r="E19" s="99"/>
      <c r="F19" s="85"/>
      <c r="G19" s="85"/>
      <c r="H19" s="85"/>
      <c r="I19" s="85"/>
      <c r="J19" s="85"/>
      <c r="K19" s="85"/>
      <c r="L19" s="85"/>
      <c r="M19" s="85"/>
      <c r="N19" s="84"/>
      <c r="O19" s="146">
        <f t="shared" si="0"/>
        <v>0</v>
      </c>
      <c r="P19" s="86"/>
    </row>
    <row r="20" spans="1:16" ht="14.5" customHeight="1">
      <c r="A20" s="175">
        <v>41256</v>
      </c>
      <c r="B20" s="75"/>
      <c r="C20" s="83"/>
      <c r="D20" s="102"/>
      <c r="E20" s="99"/>
      <c r="F20" s="85"/>
      <c r="G20" s="85"/>
      <c r="H20" s="85"/>
      <c r="I20" s="85"/>
      <c r="J20" s="85"/>
      <c r="K20" s="85"/>
      <c r="L20" s="85"/>
      <c r="M20" s="85"/>
      <c r="N20" s="84"/>
      <c r="O20" s="146">
        <f t="shared" si="0"/>
        <v>0</v>
      </c>
      <c r="P20" s="86"/>
    </row>
    <row r="21" spans="1:16" ht="14.5" customHeight="1">
      <c r="A21" s="175">
        <v>41257</v>
      </c>
      <c r="B21" s="75"/>
      <c r="C21" s="83"/>
      <c r="D21" s="102"/>
      <c r="E21" s="99"/>
      <c r="F21" s="85"/>
      <c r="G21" s="85"/>
      <c r="H21" s="85"/>
      <c r="I21" s="85"/>
      <c r="J21" s="85"/>
      <c r="K21" s="85"/>
      <c r="L21" s="85"/>
      <c r="M21" s="85"/>
      <c r="N21" s="84"/>
      <c r="O21" s="146">
        <f t="shared" si="0"/>
        <v>0</v>
      </c>
      <c r="P21" s="86"/>
    </row>
    <row r="22" spans="1:16" ht="14.5" customHeight="1">
      <c r="A22" s="175">
        <v>41258</v>
      </c>
      <c r="B22" s="75"/>
      <c r="C22" s="83"/>
      <c r="D22" s="102"/>
      <c r="E22" s="99"/>
      <c r="F22" s="85"/>
      <c r="G22" s="85"/>
      <c r="H22" s="85"/>
      <c r="I22" s="85"/>
      <c r="J22" s="85"/>
      <c r="K22" s="85"/>
      <c r="L22" s="85"/>
      <c r="M22" s="85"/>
      <c r="N22" s="84"/>
      <c r="O22" s="146">
        <f t="shared" si="0"/>
        <v>0</v>
      </c>
      <c r="P22" s="86"/>
    </row>
    <row r="23" spans="1:16" ht="14.5" customHeight="1">
      <c r="A23" s="175">
        <v>41259</v>
      </c>
      <c r="B23" s="75"/>
      <c r="C23" s="83"/>
      <c r="D23" s="102"/>
      <c r="E23" s="99"/>
      <c r="F23" s="85"/>
      <c r="G23" s="85"/>
      <c r="H23" s="85"/>
      <c r="I23" s="85"/>
      <c r="J23" s="85"/>
      <c r="K23" s="85"/>
      <c r="L23" s="85"/>
      <c r="M23" s="85"/>
      <c r="N23" s="84"/>
      <c r="O23" s="146">
        <f t="shared" si="0"/>
        <v>0</v>
      </c>
      <c r="P23" s="86"/>
    </row>
    <row r="24" spans="1:16" ht="14.5" customHeight="1">
      <c r="A24" s="175">
        <v>41260</v>
      </c>
      <c r="B24" s="75"/>
      <c r="C24" s="83"/>
      <c r="D24" s="102"/>
      <c r="E24" s="99"/>
      <c r="F24" s="85"/>
      <c r="G24" s="85"/>
      <c r="H24" s="85"/>
      <c r="I24" s="85"/>
      <c r="J24" s="85"/>
      <c r="K24" s="85"/>
      <c r="L24" s="85"/>
      <c r="M24" s="85"/>
      <c r="N24" s="84"/>
      <c r="O24" s="146">
        <f t="shared" si="0"/>
        <v>0</v>
      </c>
      <c r="P24" s="86"/>
    </row>
    <row r="25" spans="1:16" ht="14.5" customHeight="1">
      <c r="A25" s="175">
        <v>41261</v>
      </c>
      <c r="B25" s="75"/>
      <c r="C25" s="83"/>
      <c r="D25" s="102"/>
      <c r="E25" s="99"/>
      <c r="F25" s="85"/>
      <c r="G25" s="85"/>
      <c r="H25" s="85"/>
      <c r="I25" s="85"/>
      <c r="J25" s="85"/>
      <c r="K25" s="85"/>
      <c r="L25" s="85"/>
      <c r="M25" s="85"/>
      <c r="N25" s="84"/>
      <c r="O25" s="146">
        <f t="shared" si="0"/>
        <v>0</v>
      </c>
      <c r="P25" s="86"/>
    </row>
    <row r="26" spans="1:16" ht="14.5" customHeight="1">
      <c r="A26" s="175">
        <v>41262</v>
      </c>
      <c r="B26" s="75"/>
      <c r="C26" s="83"/>
      <c r="D26" s="102"/>
      <c r="E26" s="99"/>
      <c r="F26" s="85"/>
      <c r="G26" s="85"/>
      <c r="H26" s="85"/>
      <c r="I26" s="85"/>
      <c r="J26" s="85"/>
      <c r="K26" s="85"/>
      <c r="L26" s="85"/>
      <c r="M26" s="85"/>
      <c r="N26" s="84"/>
      <c r="O26" s="146">
        <f t="shared" si="0"/>
        <v>0</v>
      </c>
      <c r="P26" s="86"/>
    </row>
    <row r="27" spans="1:16" ht="14.5" customHeight="1">
      <c r="A27" s="175">
        <v>41263</v>
      </c>
      <c r="B27" s="75"/>
      <c r="C27" s="83"/>
      <c r="D27" s="102"/>
      <c r="E27" s="99"/>
      <c r="F27" s="85"/>
      <c r="G27" s="85"/>
      <c r="H27" s="85"/>
      <c r="I27" s="85"/>
      <c r="J27" s="85"/>
      <c r="K27" s="85"/>
      <c r="L27" s="85"/>
      <c r="M27" s="85"/>
      <c r="N27" s="84"/>
      <c r="O27" s="146">
        <f t="shared" si="0"/>
        <v>0</v>
      </c>
      <c r="P27" s="86"/>
    </row>
    <row r="28" spans="1:16" ht="14.5" customHeight="1">
      <c r="A28" s="175">
        <v>41264</v>
      </c>
      <c r="B28" s="75"/>
      <c r="C28" s="83"/>
      <c r="D28" s="102"/>
      <c r="E28" s="99"/>
      <c r="F28" s="85"/>
      <c r="G28" s="85"/>
      <c r="H28" s="85"/>
      <c r="I28" s="85"/>
      <c r="J28" s="85"/>
      <c r="K28" s="85"/>
      <c r="L28" s="85"/>
      <c r="M28" s="85"/>
      <c r="N28" s="84"/>
      <c r="O28" s="146">
        <f t="shared" si="0"/>
        <v>0</v>
      </c>
      <c r="P28" s="86"/>
    </row>
    <row r="29" spans="1:16" ht="14.5" customHeight="1">
      <c r="A29" s="175">
        <v>41265</v>
      </c>
      <c r="B29" s="75"/>
      <c r="C29" s="83"/>
      <c r="D29" s="102"/>
      <c r="E29" s="99"/>
      <c r="F29" s="85"/>
      <c r="G29" s="85"/>
      <c r="H29" s="85"/>
      <c r="I29" s="85"/>
      <c r="J29" s="85"/>
      <c r="K29" s="85"/>
      <c r="L29" s="85"/>
      <c r="M29" s="85"/>
      <c r="N29" s="84"/>
      <c r="O29" s="146">
        <f t="shared" si="0"/>
        <v>0</v>
      </c>
      <c r="P29" s="87"/>
    </row>
    <row r="30" spans="1:16" ht="14.5" customHeight="1">
      <c r="A30" s="175">
        <v>41266</v>
      </c>
      <c r="B30" s="75"/>
      <c r="C30" s="83"/>
      <c r="D30" s="102"/>
      <c r="E30" s="99"/>
      <c r="F30" s="85"/>
      <c r="G30" s="85"/>
      <c r="H30" s="85"/>
      <c r="I30" s="85"/>
      <c r="J30" s="85"/>
      <c r="K30" s="85"/>
      <c r="L30" s="85"/>
      <c r="M30" s="85"/>
      <c r="N30" s="84"/>
      <c r="O30" s="146">
        <f t="shared" si="0"/>
        <v>0</v>
      </c>
      <c r="P30" s="86"/>
    </row>
    <row r="31" spans="1:16" ht="14.5" customHeight="1">
      <c r="A31" s="176">
        <v>41267</v>
      </c>
      <c r="B31" s="75"/>
      <c r="C31" s="83"/>
      <c r="D31" s="102"/>
      <c r="E31" s="99"/>
      <c r="F31" s="85"/>
      <c r="G31" s="85"/>
      <c r="H31" s="85"/>
      <c r="I31" s="85"/>
      <c r="J31" s="85"/>
      <c r="K31" s="85"/>
      <c r="L31" s="85"/>
      <c r="M31" s="85"/>
      <c r="N31" s="84"/>
      <c r="O31" s="146">
        <f t="shared" si="0"/>
        <v>0</v>
      </c>
      <c r="P31" s="86"/>
    </row>
    <row r="32" spans="1:16" ht="14.5" customHeight="1">
      <c r="A32" s="176">
        <v>41268</v>
      </c>
      <c r="B32" s="75"/>
      <c r="C32" s="83"/>
      <c r="D32" s="102"/>
      <c r="E32" s="99"/>
      <c r="F32" s="85"/>
      <c r="G32" s="85"/>
      <c r="H32" s="85"/>
      <c r="I32" s="85"/>
      <c r="J32" s="85"/>
      <c r="K32" s="85"/>
      <c r="L32" s="85"/>
      <c r="M32" s="85"/>
      <c r="N32" s="84"/>
      <c r="O32" s="146">
        <f t="shared" si="0"/>
        <v>0</v>
      </c>
      <c r="P32" s="86"/>
    </row>
    <row r="33" spans="1:16" ht="14.5" customHeight="1">
      <c r="A33" s="176">
        <v>41269</v>
      </c>
      <c r="B33" s="75"/>
      <c r="C33" s="83"/>
      <c r="D33" s="102"/>
      <c r="E33" s="99"/>
      <c r="F33" s="85"/>
      <c r="G33" s="85"/>
      <c r="H33" s="85"/>
      <c r="I33" s="85"/>
      <c r="J33" s="85"/>
      <c r="K33" s="85"/>
      <c r="L33" s="85"/>
      <c r="M33" s="85"/>
      <c r="N33" s="84"/>
      <c r="O33" s="146">
        <f t="shared" si="0"/>
        <v>0</v>
      </c>
      <c r="P33" s="86"/>
    </row>
    <row r="34" spans="1:16" ht="14.5" customHeight="1">
      <c r="A34" s="175">
        <v>41270</v>
      </c>
      <c r="B34" s="75"/>
      <c r="C34" s="83"/>
      <c r="D34" s="102"/>
      <c r="E34" s="99"/>
      <c r="F34" s="85"/>
      <c r="G34" s="85"/>
      <c r="H34" s="85"/>
      <c r="I34" s="85"/>
      <c r="J34" s="85"/>
      <c r="K34" s="85"/>
      <c r="L34" s="85"/>
      <c r="M34" s="85"/>
      <c r="N34" s="84"/>
      <c r="O34" s="146">
        <f t="shared" si="0"/>
        <v>0</v>
      </c>
      <c r="P34" s="86"/>
    </row>
    <row r="35" spans="1:16" ht="14.5" customHeight="1">
      <c r="A35" s="175">
        <v>41271</v>
      </c>
      <c r="B35" s="75"/>
      <c r="C35" s="83"/>
      <c r="D35" s="102"/>
      <c r="E35" s="99"/>
      <c r="F35" s="85"/>
      <c r="G35" s="85"/>
      <c r="H35" s="85"/>
      <c r="I35" s="85"/>
      <c r="J35" s="85"/>
      <c r="K35" s="85"/>
      <c r="L35" s="85"/>
      <c r="M35" s="85"/>
      <c r="N35" s="84"/>
      <c r="O35" s="146">
        <f t="shared" si="0"/>
        <v>0</v>
      </c>
      <c r="P35" s="86"/>
    </row>
    <row r="36" spans="1:16" ht="14.5" customHeight="1">
      <c r="A36" s="175">
        <v>41272</v>
      </c>
      <c r="B36" s="75"/>
      <c r="C36" s="83"/>
      <c r="D36" s="102"/>
      <c r="E36" s="99"/>
      <c r="F36" s="85"/>
      <c r="G36" s="85"/>
      <c r="H36" s="85"/>
      <c r="I36" s="85"/>
      <c r="J36" s="85"/>
      <c r="K36" s="85"/>
      <c r="L36" s="85"/>
      <c r="M36" s="85"/>
      <c r="N36" s="84"/>
      <c r="O36" s="146">
        <f t="shared" si="0"/>
        <v>0</v>
      </c>
      <c r="P36" s="86"/>
    </row>
    <row r="37" spans="1:16" ht="14.5" customHeight="1">
      <c r="A37" s="175">
        <v>41273</v>
      </c>
      <c r="B37" s="75"/>
      <c r="C37" s="83"/>
      <c r="D37" s="102"/>
      <c r="E37" s="99"/>
      <c r="F37" s="85"/>
      <c r="G37" s="85"/>
      <c r="H37" s="85"/>
      <c r="I37" s="85"/>
      <c r="J37" s="85"/>
      <c r="K37" s="85"/>
      <c r="L37" s="85"/>
      <c r="M37" s="85"/>
      <c r="N37" s="84"/>
      <c r="O37" s="146">
        <f t="shared" si="0"/>
        <v>0</v>
      </c>
      <c r="P37" s="86"/>
    </row>
    <row r="38" spans="1:16" ht="14.5" customHeight="1" thickBot="1">
      <c r="A38" s="175">
        <v>41274</v>
      </c>
      <c r="B38" s="75"/>
      <c r="C38" s="83"/>
      <c r="D38" s="102"/>
      <c r="E38" s="99"/>
      <c r="F38" s="85"/>
      <c r="G38" s="85"/>
      <c r="H38" s="85"/>
      <c r="I38" s="85"/>
      <c r="J38" s="85"/>
      <c r="K38" s="85"/>
      <c r="L38" s="85"/>
      <c r="M38" s="85"/>
      <c r="N38" s="84"/>
      <c r="O38" s="146">
        <f t="shared" si="0"/>
        <v>0</v>
      </c>
      <c r="P38" s="88" t="s">
        <v>4</v>
      </c>
    </row>
    <row r="39" spans="1:16" ht="14.5" customHeight="1" thickBot="1">
      <c r="A39" s="110"/>
      <c r="B39" s="23"/>
      <c r="C39" s="89"/>
      <c r="D39" s="89" t="s">
        <v>30</v>
      </c>
      <c r="E39" s="90">
        <f t="shared" ref="E39:N39" si="1">SUM(E8:E38)</f>
        <v>0</v>
      </c>
      <c r="F39" s="90">
        <f t="shared" si="1"/>
        <v>0</v>
      </c>
      <c r="G39" s="90">
        <f t="shared" si="1"/>
        <v>0</v>
      </c>
      <c r="H39" s="90">
        <f t="shared" si="1"/>
        <v>0</v>
      </c>
      <c r="I39" s="90">
        <f t="shared" si="1"/>
        <v>0</v>
      </c>
      <c r="J39" s="90">
        <f t="shared" si="1"/>
        <v>0</v>
      </c>
      <c r="K39" s="90">
        <f t="shared" si="1"/>
        <v>0</v>
      </c>
      <c r="L39" s="90">
        <f t="shared" si="1"/>
        <v>0</v>
      </c>
      <c r="M39" s="90">
        <f t="shared" si="1"/>
        <v>0</v>
      </c>
      <c r="N39" s="90">
        <f t="shared" si="1"/>
        <v>0</v>
      </c>
      <c r="O39" s="91">
        <f t="shared" ref="O39" si="2">SUM(O8:O38)</f>
        <v>0</v>
      </c>
      <c r="P39" s="92">
        <f>A39*STARTSIDA!C33/5</f>
        <v>0</v>
      </c>
    </row>
    <row r="40" spans="1:16" ht="20" customHeight="1">
      <c r="A40" s="24" t="s">
        <v>26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 t="s">
        <v>5</v>
      </c>
      <c r="P40" s="26">
        <f>O39-P39</f>
        <v>0</v>
      </c>
    </row>
    <row r="41" spans="1:16" ht="14.25" customHeight="1">
      <c r="A41" s="27"/>
      <c r="B41" s="28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6" ht="0.75" customHeight="1">
      <c r="A42" s="2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6" ht="18" customHeight="1">
      <c r="A43" s="111" t="s">
        <v>33</v>
      </c>
      <c r="B43" s="109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6" ht="18" customHeight="1">
      <c r="A44" s="111" t="s">
        <v>34</v>
      </c>
      <c r="B44" s="109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6" ht="18" customHeight="1">
      <c r="A45" s="27"/>
      <c r="B45" s="28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6" ht="18" customHeight="1">
      <c r="A46" s="27"/>
      <c r="B46" s="28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6" ht="18" customHeight="1">
      <c r="A47" s="27"/>
      <c r="B47" s="28"/>
      <c r="C47" s="28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6" ht="18" customHeight="1">
      <c r="A48" s="27"/>
      <c r="B48" s="28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ht="18" customHeight="1">
      <c r="A49" s="27"/>
      <c r="B49" s="30"/>
      <c r="C49" s="30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1" spans="1:13" ht="15">
      <c r="A51" s="27"/>
      <c r="B51" s="30"/>
      <c r="C51" s="30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15"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  <c r="M52" s="1"/>
    </row>
    <row r="54" spans="1:13">
      <c r="B54" s="8"/>
      <c r="C54" s="8"/>
    </row>
  </sheetData>
  <sheetCalcPr fullCalcOnLoad="1"/>
  <sheetProtection password="CF3F" sheet="1" objects="1" scenarios="1"/>
  <mergeCells count="1">
    <mergeCell ref="C7:D7"/>
  </mergeCells>
  <phoneticPr fontId="47" type="noConversion"/>
  <conditionalFormatting sqref="A34:A38 A8:A12 A14:A30">
    <cfRule type="expression" dxfId="72" priority="202">
      <formula>WEEKDAY(A8,2)&gt;5</formula>
    </cfRule>
  </conditionalFormatting>
  <conditionalFormatting sqref="A34:A38 A8:A12 A14:A30">
    <cfRule type="expression" priority="201">
      <formula>WEEKDAY(7)</formula>
    </cfRule>
  </conditionalFormatting>
  <conditionalFormatting sqref="D1">
    <cfRule type="expression" dxfId="71" priority="196">
      <formula>SUM(E8:E38)&gt;0</formula>
    </cfRule>
  </conditionalFormatting>
  <conditionalFormatting sqref="D2">
    <cfRule type="expression" dxfId="70" priority="195">
      <formula>SUM(F8:F38)&gt;0</formula>
    </cfRule>
  </conditionalFormatting>
  <conditionalFormatting sqref="D3">
    <cfRule type="expression" dxfId="69" priority="194">
      <formula>SUM(G8:G38)&gt;0</formula>
    </cfRule>
  </conditionalFormatting>
  <conditionalFormatting sqref="D5">
    <cfRule type="expression" dxfId="68" priority="193">
      <formula>SUM(I8:I38)&gt;0</formula>
    </cfRule>
  </conditionalFormatting>
  <conditionalFormatting sqref="D4">
    <cfRule type="expression" dxfId="67" priority="192">
      <formula>SUM(H8:H38)&gt;0</formula>
    </cfRule>
  </conditionalFormatting>
  <conditionalFormatting sqref="J1">
    <cfRule type="expression" dxfId="66" priority="191">
      <formula>SUM(J8:J38)&gt;0</formula>
    </cfRule>
  </conditionalFormatting>
  <conditionalFormatting sqref="J2">
    <cfRule type="expression" dxfId="65" priority="190">
      <formula>SUM(K8:K38)&gt;0</formula>
    </cfRule>
  </conditionalFormatting>
  <conditionalFormatting sqref="J3">
    <cfRule type="expression" dxfId="64" priority="189">
      <formula>SUM(L8:L38)&gt;0</formula>
    </cfRule>
  </conditionalFormatting>
  <conditionalFormatting sqref="J4">
    <cfRule type="expression" dxfId="63" priority="188">
      <formula>SUM(M8:M38)&gt;0</formula>
    </cfRule>
  </conditionalFormatting>
  <conditionalFormatting sqref="J5">
    <cfRule type="expression" dxfId="62" priority="187">
      <formula>SUM(N8:N38)&gt;0</formula>
    </cfRule>
  </conditionalFormatting>
  <conditionalFormatting sqref="O8">
    <cfRule type="cellIs" dxfId="61" priority="63" operator="lessThan">
      <formula>D8</formula>
    </cfRule>
    <cfRule type="cellIs" dxfId="60" priority="64" operator="greaterThan">
      <formula>D8</formula>
    </cfRule>
  </conditionalFormatting>
  <conditionalFormatting sqref="O9">
    <cfRule type="cellIs" dxfId="59" priority="61" operator="lessThan">
      <formula>D9</formula>
    </cfRule>
    <cfRule type="cellIs" dxfId="58" priority="62" operator="greaterThan">
      <formula>D9</formula>
    </cfRule>
  </conditionalFormatting>
  <conditionalFormatting sqref="O10">
    <cfRule type="cellIs" dxfId="57" priority="59" operator="lessThan">
      <formula>D10</formula>
    </cfRule>
    <cfRule type="cellIs" dxfId="56" priority="60" operator="greaterThan">
      <formula>D10</formula>
    </cfRule>
  </conditionalFormatting>
  <conditionalFormatting sqref="O11">
    <cfRule type="cellIs" dxfId="55" priority="57" operator="lessThan">
      <formula>D11</formula>
    </cfRule>
    <cfRule type="cellIs" dxfId="54" priority="58" operator="greaterThan">
      <formula>D11</formula>
    </cfRule>
  </conditionalFormatting>
  <conditionalFormatting sqref="O12">
    <cfRule type="cellIs" dxfId="53" priority="55" operator="lessThan">
      <formula>D12</formula>
    </cfRule>
    <cfRule type="cellIs" dxfId="52" priority="56" operator="greaterThan">
      <formula>D12</formula>
    </cfRule>
  </conditionalFormatting>
  <conditionalFormatting sqref="O13">
    <cfRule type="cellIs" dxfId="51" priority="53" operator="lessThan">
      <formula>D13</formula>
    </cfRule>
    <cfRule type="cellIs" dxfId="50" priority="54" operator="greaterThan">
      <formula>D13</formula>
    </cfRule>
  </conditionalFormatting>
  <conditionalFormatting sqref="O14">
    <cfRule type="cellIs" dxfId="49" priority="51" operator="lessThan">
      <formula>D14</formula>
    </cfRule>
    <cfRule type="cellIs" dxfId="48" priority="52" operator="greaterThan">
      <formula>D14</formula>
    </cfRule>
  </conditionalFormatting>
  <conditionalFormatting sqref="O15">
    <cfRule type="cellIs" dxfId="47" priority="49" operator="lessThan">
      <formula>D15</formula>
    </cfRule>
    <cfRule type="cellIs" dxfId="46" priority="50" operator="greaterThan">
      <formula>D15</formula>
    </cfRule>
  </conditionalFormatting>
  <conditionalFormatting sqref="O16">
    <cfRule type="cellIs" dxfId="45" priority="47" operator="lessThan">
      <formula>D16</formula>
    </cfRule>
    <cfRule type="cellIs" dxfId="44" priority="48" operator="greaterThan">
      <formula>D16</formula>
    </cfRule>
  </conditionalFormatting>
  <conditionalFormatting sqref="O17">
    <cfRule type="cellIs" dxfId="43" priority="45" operator="lessThan">
      <formula>D17</formula>
    </cfRule>
    <cfRule type="cellIs" dxfId="42" priority="46" operator="greaterThan">
      <formula>D17</formula>
    </cfRule>
  </conditionalFormatting>
  <conditionalFormatting sqref="O18">
    <cfRule type="cellIs" dxfId="41" priority="43" operator="lessThan">
      <formula>D18</formula>
    </cfRule>
    <cfRule type="cellIs" dxfId="40" priority="44" operator="greaterThan">
      <formula>D18</formula>
    </cfRule>
  </conditionalFormatting>
  <conditionalFormatting sqref="O19">
    <cfRule type="cellIs" dxfId="39" priority="41" operator="lessThan">
      <formula>D19</formula>
    </cfRule>
    <cfRule type="cellIs" dxfId="38" priority="42" operator="greaterThan">
      <formula>D19</formula>
    </cfRule>
  </conditionalFormatting>
  <conditionalFormatting sqref="O20">
    <cfRule type="cellIs" dxfId="37" priority="39" operator="lessThan">
      <formula>D20</formula>
    </cfRule>
    <cfRule type="cellIs" dxfId="36" priority="40" operator="greaterThan">
      <formula>D20</formula>
    </cfRule>
  </conditionalFormatting>
  <conditionalFormatting sqref="O21">
    <cfRule type="cellIs" dxfId="35" priority="37" operator="lessThan">
      <formula>D21</formula>
    </cfRule>
    <cfRule type="cellIs" dxfId="34" priority="38" operator="greaterThan">
      <formula>D21</formula>
    </cfRule>
  </conditionalFormatting>
  <conditionalFormatting sqref="O22">
    <cfRule type="cellIs" dxfId="33" priority="35" operator="lessThan">
      <formula>D22</formula>
    </cfRule>
    <cfRule type="cellIs" dxfId="32" priority="36" operator="greaterThan">
      <formula>D22</formula>
    </cfRule>
  </conditionalFormatting>
  <conditionalFormatting sqref="O23">
    <cfRule type="cellIs" dxfId="31" priority="33" operator="lessThan">
      <formula>D23</formula>
    </cfRule>
    <cfRule type="cellIs" dxfId="30" priority="34" operator="greaterThan">
      <formula>D23</formula>
    </cfRule>
  </conditionalFormatting>
  <conditionalFormatting sqref="O24">
    <cfRule type="cellIs" dxfId="29" priority="31" operator="lessThan">
      <formula>D24</formula>
    </cfRule>
    <cfRule type="cellIs" dxfId="28" priority="32" operator="greaterThan">
      <formula>D24</formula>
    </cfRule>
  </conditionalFormatting>
  <conditionalFormatting sqref="O25">
    <cfRule type="cellIs" dxfId="27" priority="29" operator="lessThan">
      <formula>D25</formula>
    </cfRule>
    <cfRule type="cellIs" dxfId="26" priority="30" operator="greaterThan">
      <formula>D25</formula>
    </cfRule>
  </conditionalFormatting>
  <conditionalFormatting sqref="O26">
    <cfRule type="cellIs" dxfId="25" priority="27" operator="lessThan">
      <formula>D26</formula>
    </cfRule>
    <cfRule type="cellIs" dxfId="24" priority="28" operator="greaterThan">
      <formula>D26</formula>
    </cfRule>
  </conditionalFormatting>
  <conditionalFormatting sqref="O27">
    <cfRule type="cellIs" dxfId="23" priority="25" operator="lessThan">
      <formula>D27</formula>
    </cfRule>
    <cfRule type="cellIs" dxfId="22" priority="26" operator="greaterThan">
      <formula>D27</formula>
    </cfRule>
  </conditionalFormatting>
  <conditionalFormatting sqref="O28">
    <cfRule type="cellIs" dxfId="21" priority="23" operator="lessThan">
      <formula>D28</formula>
    </cfRule>
    <cfRule type="cellIs" dxfId="20" priority="24" operator="greaterThan">
      <formula>D28</formula>
    </cfRule>
  </conditionalFormatting>
  <conditionalFormatting sqref="O29">
    <cfRule type="cellIs" dxfId="19" priority="21" operator="lessThan">
      <formula>D29</formula>
    </cfRule>
    <cfRule type="cellIs" dxfId="18" priority="22" operator="greaterThan">
      <formula>D29</formula>
    </cfRule>
  </conditionalFormatting>
  <conditionalFormatting sqref="O30">
    <cfRule type="cellIs" dxfId="17" priority="19" operator="lessThan">
      <formula>D30</formula>
    </cfRule>
    <cfRule type="cellIs" dxfId="16" priority="20" operator="greaterThan">
      <formula>D30</formula>
    </cfRule>
  </conditionalFormatting>
  <conditionalFormatting sqref="O31">
    <cfRule type="cellIs" dxfId="15" priority="17" operator="lessThan">
      <formula>D31</formula>
    </cfRule>
    <cfRule type="cellIs" dxfId="14" priority="18" operator="greaterThan">
      <formula>D31</formula>
    </cfRule>
  </conditionalFormatting>
  <conditionalFormatting sqref="O32">
    <cfRule type="cellIs" dxfId="13" priority="15" operator="lessThan">
      <formula>D32</formula>
    </cfRule>
    <cfRule type="cellIs" dxfId="12" priority="16" operator="greaterThan">
      <formula>D32</formula>
    </cfRule>
  </conditionalFormatting>
  <conditionalFormatting sqref="O33">
    <cfRule type="cellIs" dxfId="11" priority="13" operator="lessThan">
      <formula>D33</formula>
    </cfRule>
    <cfRule type="cellIs" dxfId="10" priority="14" operator="greaterThan">
      <formula>D33</formula>
    </cfRule>
  </conditionalFormatting>
  <conditionalFormatting sqref="O34">
    <cfRule type="cellIs" dxfId="9" priority="11" operator="lessThan">
      <formula>D34</formula>
    </cfRule>
    <cfRule type="cellIs" dxfId="8" priority="12" operator="greaterThan">
      <formula>D34</formula>
    </cfRule>
  </conditionalFormatting>
  <conditionalFormatting sqref="O35">
    <cfRule type="cellIs" dxfId="7" priority="9" operator="lessThan">
      <formula>D35</formula>
    </cfRule>
    <cfRule type="cellIs" dxfId="6" priority="10" operator="greaterThan">
      <formula>D35</formula>
    </cfRule>
  </conditionalFormatting>
  <conditionalFormatting sqref="O36">
    <cfRule type="cellIs" dxfId="5" priority="7" operator="lessThan">
      <formula>D36</formula>
    </cfRule>
    <cfRule type="cellIs" dxfId="4" priority="8" operator="greaterThan">
      <formula>D36</formula>
    </cfRule>
  </conditionalFormatting>
  <conditionalFormatting sqref="O37">
    <cfRule type="cellIs" dxfId="3" priority="5" operator="lessThan">
      <formula>D37</formula>
    </cfRule>
    <cfRule type="cellIs" dxfId="2" priority="6" operator="greaterThan">
      <formula>D37</formula>
    </cfRule>
  </conditionalFormatting>
  <conditionalFormatting sqref="O38">
    <cfRule type="cellIs" dxfId="1" priority="3" operator="lessThan">
      <formula>D38</formula>
    </cfRule>
    <cfRule type="cellIs" dxfId="0" priority="4" operator="greaterThan">
      <formula>D38</formula>
    </cfRule>
  </conditionalFormatting>
  <dataValidations count="1">
    <dataValidation operator="equal" allowBlank="1" showInputMessage="1" showErrorMessage="1" errorTitle="Total arbetstid" error="Den totala arbetstiden måste överrensstämma med den totala arbetstiden i kolumn AI." promptTitle="Totala arbetstid" prompt="Mata här in den totala arbetstiden per dag som du själv räknat ihop. Den totala arbetstiden måste överrensstämma med den totala arbetstiden i kolumn AI. Detta är bara en kontroll." sqref="D8:D38"/>
  </dataValidations>
  <pageMargins left="0.17" right="0" top="0" bottom="0" header="0" footer="0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14" enableFormatConditionsCalculation="0">
    <pageSetUpPr fitToPage="1"/>
  </sheetPr>
  <dimension ref="A1:S44"/>
  <sheetViews>
    <sheetView workbookViewId="0">
      <selection activeCell="L7" sqref="L7"/>
    </sheetView>
  </sheetViews>
  <sheetFormatPr baseColWidth="10" defaultColWidth="8.83203125" defaultRowHeight="14"/>
  <cols>
    <col min="1" max="1" width="14.33203125" style="2" customWidth="1"/>
    <col min="2" max="11" width="5.33203125" style="2" customWidth="1"/>
    <col min="12" max="12" width="5.6640625" style="2" customWidth="1"/>
    <col min="13" max="15" width="6.6640625" style="2" customWidth="1"/>
    <col min="16" max="16384" width="8.83203125" style="2"/>
  </cols>
  <sheetData>
    <row r="1" spans="1:19" ht="12" customHeight="1">
      <c r="B1" s="12">
        <v>1</v>
      </c>
      <c r="C1" s="118" t="str">
        <f>STARTSIDA!B8</f>
        <v>90-46136 Yrkesproffs i Sv.finland 2</v>
      </c>
      <c r="D1" s="107"/>
      <c r="E1" s="107"/>
      <c r="F1" s="108"/>
      <c r="G1" s="12">
        <v>6</v>
      </c>
      <c r="H1" s="118">
        <f>STARTSIDA!B13</f>
        <v>0</v>
      </c>
      <c r="I1" s="107"/>
      <c r="J1" s="108"/>
      <c r="K1" s="108"/>
    </row>
    <row r="2" spans="1:19" ht="12" customHeight="1">
      <c r="B2" s="12">
        <v>2</v>
      </c>
      <c r="C2" s="118">
        <f>STARTSIDA!B9</f>
        <v>0</v>
      </c>
      <c r="D2" s="107"/>
      <c r="E2" s="107"/>
      <c r="F2" s="108"/>
      <c r="G2" s="12">
        <v>7</v>
      </c>
      <c r="H2" s="118">
        <f>STARTSIDA!B14</f>
        <v>0</v>
      </c>
      <c r="I2" s="107"/>
      <c r="J2" s="108"/>
      <c r="K2" s="108"/>
      <c r="S2" s="12"/>
    </row>
    <row r="3" spans="1:19" ht="12" customHeight="1">
      <c r="B3" s="12">
        <v>3</v>
      </c>
      <c r="C3" s="118">
        <f>STARTSIDA!B10</f>
        <v>0</v>
      </c>
      <c r="D3" s="107"/>
      <c r="E3" s="107"/>
      <c r="F3" s="108"/>
      <c r="G3" s="12">
        <v>8</v>
      </c>
      <c r="H3" s="118">
        <f>STARTSIDA!B15</f>
        <v>0</v>
      </c>
      <c r="I3" s="107"/>
      <c r="J3" s="108"/>
      <c r="K3" s="108"/>
      <c r="S3" s="12"/>
    </row>
    <row r="4" spans="1:19" ht="12" customHeight="1">
      <c r="B4" s="12">
        <v>4</v>
      </c>
      <c r="C4" s="118">
        <f>STARTSIDA!B11</f>
        <v>0</v>
      </c>
      <c r="D4" s="107"/>
      <c r="E4" s="107"/>
      <c r="F4" s="108"/>
      <c r="G4" s="12">
        <v>9</v>
      </c>
      <c r="H4" s="118">
        <f>STARTSIDA!B16</f>
        <v>0</v>
      </c>
      <c r="I4" s="107"/>
      <c r="J4" s="108"/>
      <c r="K4" s="108"/>
      <c r="S4" s="12"/>
    </row>
    <row r="5" spans="1:19" ht="12" customHeight="1">
      <c r="B5" s="12">
        <v>5</v>
      </c>
      <c r="C5" s="118">
        <f>STARTSIDA!B12</f>
        <v>0</v>
      </c>
      <c r="D5" s="107"/>
      <c r="E5" s="107"/>
      <c r="F5" s="108"/>
      <c r="G5" s="12">
        <v>10</v>
      </c>
      <c r="H5" s="118" t="str">
        <f>STARTSIDA!B17</f>
        <v>Övrigt arbete</v>
      </c>
      <c r="I5" s="107"/>
      <c r="J5" s="108"/>
      <c r="K5" s="108"/>
      <c r="S5" s="12"/>
    </row>
    <row r="6" spans="1:19" ht="17" customHeight="1">
      <c r="C6" s="15"/>
      <c r="D6" s="15"/>
      <c r="E6" s="15"/>
      <c r="F6" s="15"/>
      <c r="G6" s="15"/>
      <c r="H6" s="15"/>
      <c r="I6" s="15"/>
      <c r="J6" s="15"/>
      <c r="K6" s="15"/>
      <c r="S6" s="12"/>
    </row>
    <row r="7" spans="1:19" ht="20" customHeight="1">
      <c r="A7" s="33" t="str">
        <f>STARTSIDA!B4</f>
        <v>Namn Namn</v>
      </c>
      <c r="C7" s="15"/>
      <c r="D7" s="15"/>
      <c r="E7" s="15"/>
      <c r="F7" s="15"/>
      <c r="G7" s="15"/>
      <c r="H7" s="15"/>
      <c r="I7" s="15"/>
      <c r="J7" s="15"/>
      <c r="K7" s="15"/>
      <c r="S7" s="22"/>
    </row>
    <row r="8" spans="1:19" ht="17" customHeight="1" thickBot="1">
      <c r="A8" s="14"/>
      <c r="C8" s="15"/>
      <c r="D8" s="15"/>
      <c r="E8" s="15"/>
      <c r="F8" s="15"/>
      <c r="G8" s="15"/>
      <c r="H8" s="15"/>
      <c r="I8" s="15"/>
      <c r="J8" s="15"/>
      <c r="K8" s="15"/>
    </row>
    <row r="9" spans="1:19" ht="17" customHeight="1" thickBot="1">
      <c r="A9" s="14" t="s">
        <v>20</v>
      </c>
      <c r="C9" s="15"/>
      <c r="D9" s="15"/>
      <c r="E9" s="15"/>
      <c r="F9" s="15"/>
      <c r="G9" s="15"/>
      <c r="H9" s="15"/>
      <c r="I9" s="15"/>
      <c r="J9" s="15"/>
      <c r="K9" s="15"/>
      <c r="M9" s="34" t="s">
        <v>21</v>
      </c>
      <c r="N9" s="35"/>
      <c r="O9" s="36"/>
    </row>
    <row r="10" spans="1:19" ht="26" customHeight="1" thickBot="1">
      <c r="A10" s="17" t="s">
        <v>19</v>
      </c>
      <c r="B10" s="18">
        <v>1</v>
      </c>
      <c r="C10" s="18">
        <v>2</v>
      </c>
      <c r="D10" s="18">
        <v>3</v>
      </c>
      <c r="E10" s="18">
        <v>4</v>
      </c>
      <c r="F10" s="18">
        <v>5</v>
      </c>
      <c r="G10" s="18">
        <v>6</v>
      </c>
      <c r="H10" s="18">
        <v>7</v>
      </c>
      <c r="I10" s="18">
        <v>8</v>
      </c>
      <c r="J10" s="18">
        <v>9</v>
      </c>
      <c r="K10" s="18">
        <v>10</v>
      </c>
      <c r="L10" s="37" t="s">
        <v>2</v>
      </c>
      <c r="M10" s="38" t="s">
        <v>29</v>
      </c>
      <c r="N10" s="39" t="s">
        <v>23</v>
      </c>
      <c r="O10" s="39" t="s">
        <v>32</v>
      </c>
      <c r="P10" s="40" t="s">
        <v>24</v>
      </c>
    </row>
    <row r="11" spans="1:19" ht="14.5" customHeight="1">
      <c r="A11" s="41" t="s">
        <v>36</v>
      </c>
      <c r="B11" s="121" t="s">
        <v>53</v>
      </c>
      <c r="C11" s="122"/>
      <c r="D11" s="42"/>
      <c r="E11" s="42"/>
      <c r="F11" s="42"/>
      <c r="G11" s="42"/>
      <c r="H11" s="42"/>
      <c r="I11" s="42"/>
      <c r="J11" s="42"/>
      <c r="K11" s="42"/>
      <c r="L11" s="42"/>
      <c r="M11" s="43"/>
      <c r="N11" s="43"/>
      <c r="O11" s="44"/>
      <c r="P11" s="183"/>
    </row>
    <row r="12" spans="1:19" ht="14.5" customHeight="1">
      <c r="A12" s="4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19"/>
      <c r="M12" s="45"/>
      <c r="N12" s="45"/>
      <c r="O12" s="46"/>
      <c r="P12" s="47"/>
    </row>
    <row r="13" spans="1:19" ht="14.5" customHeight="1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50"/>
      <c r="L13" s="51"/>
      <c r="M13" s="49"/>
      <c r="N13" s="52"/>
      <c r="O13" s="49"/>
      <c r="P13" s="53"/>
    </row>
    <row r="14" spans="1:19" ht="14.5" customHeight="1">
      <c r="A14" s="54" t="s">
        <v>39</v>
      </c>
      <c r="B14" s="49">
        <f>'Jan 2012'!E39</f>
        <v>0</v>
      </c>
      <c r="C14" s="49">
        <f>'Jan 2012'!F39</f>
        <v>0</v>
      </c>
      <c r="D14" s="49">
        <f>'Jan 2012'!G39</f>
        <v>0</v>
      </c>
      <c r="E14" s="49">
        <f>'Jan 2012'!H39</f>
        <v>0</v>
      </c>
      <c r="F14" s="49">
        <f>'Jan 2012'!I39</f>
        <v>0</v>
      </c>
      <c r="G14" s="49">
        <f>'Jan 2012'!J39</f>
        <v>0</v>
      </c>
      <c r="H14" s="49">
        <f>'Jan 2012'!K39</f>
        <v>0</v>
      </c>
      <c r="I14" s="49">
        <f>'Jan 2012'!L39</f>
        <v>0</v>
      </c>
      <c r="J14" s="49">
        <f>'Jan 2012'!M39</f>
        <v>0</v>
      </c>
      <c r="K14" s="49">
        <f>'Jan 2012'!N39</f>
        <v>0</v>
      </c>
      <c r="L14" s="51">
        <f t="shared" ref="L14:L19" si="0">SUM(B14:K14)</f>
        <v>0</v>
      </c>
      <c r="M14" s="49">
        <f>'Jan 2012'!P39</f>
        <v>0</v>
      </c>
      <c r="N14" s="55">
        <f>(STARTSIDA!D25+STARTSIDA!D30)/10.5</f>
        <v>0</v>
      </c>
      <c r="O14" s="56">
        <f t="shared" ref="O14:O19" si="1">L14-M14-N14</f>
        <v>0</v>
      </c>
      <c r="P14" s="53">
        <f>P11+O14</f>
        <v>0</v>
      </c>
    </row>
    <row r="15" spans="1:19" ht="14.5" customHeight="1">
      <c r="A15" s="54" t="s">
        <v>40</v>
      </c>
      <c r="B15" s="49">
        <f>'Feb 2012'!E39</f>
        <v>0</v>
      </c>
      <c r="C15" s="49">
        <f>'Feb 2012'!F39</f>
        <v>0</v>
      </c>
      <c r="D15" s="49">
        <f>'Feb 2012'!G39</f>
        <v>0</v>
      </c>
      <c r="E15" s="49">
        <f>'Feb 2012'!H39</f>
        <v>0</v>
      </c>
      <c r="F15" s="49">
        <f>'Feb 2012'!I39</f>
        <v>0</v>
      </c>
      <c r="G15" s="49">
        <f>'Feb 2012'!J39</f>
        <v>0</v>
      </c>
      <c r="H15" s="49">
        <f>'Feb 2012'!K39</f>
        <v>0</v>
      </c>
      <c r="I15" s="49">
        <f>'Feb 2012'!L39</f>
        <v>0</v>
      </c>
      <c r="J15" s="49">
        <f>'Feb 2012'!M39</f>
        <v>0</v>
      </c>
      <c r="K15" s="49">
        <f>'Feb 2012'!N39</f>
        <v>0</v>
      </c>
      <c r="L15" s="51">
        <f t="shared" si="0"/>
        <v>0</v>
      </c>
      <c r="M15" s="49">
        <f>'Feb 2012'!P39</f>
        <v>0</v>
      </c>
      <c r="N15" s="55">
        <f>(STARTSIDA!D25+STARTSIDA!D30)/10.5</f>
        <v>0</v>
      </c>
      <c r="O15" s="56">
        <f t="shared" si="1"/>
        <v>0</v>
      </c>
      <c r="P15" s="53">
        <f t="shared" ref="P15:P18" si="2">P14+O15</f>
        <v>0</v>
      </c>
    </row>
    <row r="16" spans="1:19" ht="14.5" customHeight="1">
      <c r="A16" s="54" t="s">
        <v>41</v>
      </c>
      <c r="B16" s="49">
        <f>'Mars 2012'!E39</f>
        <v>0</v>
      </c>
      <c r="C16" s="49">
        <f>'Mars 2012'!F39</f>
        <v>0</v>
      </c>
      <c r="D16" s="49">
        <f>'Mars 2012'!G39</f>
        <v>0</v>
      </c>
      <c r="E16" s="49">
        <f>'Mars 2012'!H39</f>
        <v>0</v>
      </c>
      <c r="F16" s="49">
        <f>'Mars 2012'!I39</f>
        <v>0</v>
      </c>
      <c r="G16" s="49">
        <f>'Mars 2012'!J39</f>
        <v>0</v>
      </c>
      <c r="H16" s="49">
        <f>'Mars 2012'!K39</f>
        <v>0</v>
      </c>
      <c r="I16" s="49">
        <f>'Mars 2012'!L39</f>
        <v>0</v>
      </c>
      <c r="J16" s="49">
        <f>'Mars 2012'!M39</f>
        <v>0</v>
      </c>
      <c r="K16" s="49">
        <f>'Mars 2012'!N39</f>
        <v>0</v>
      </c>
      <c r="L16" s="51">
        <f t="shared" si="0"/>
        <v>0</v>
      </c>
      <c r="M16" s="49">
        <f>'Mars 2012'!P39</f>
        <v>0</v>
      </c>
      <c r="N16" s="55">
        <f>(STARTSIDA!D25+STARTSIDA!D30)/10.5</f>
        <v>0</v>
      </c>
      <c r="O16" s="56">
        <f t="shared" si="1"/>
        <v>0</v>
      </c>
      <c r="P16" s="53">
        <f t="shared" si="2"/>
        <v>0</v>
      </c>
    </row>
    <row r="17" spans="1:18" ht="14.5" customHeight="1">
      <c r="A17" s="57" t="s">
        <v>42</v>
      </c>
      <c r="B17" s="49">
        <f>'April 2012'!E39</f>
        <v>0</v>
      </c>
      <c r="C17" s="49">
        <f>'April 2012'!F39</f>
        <v>0</v>
      </c>
      <c r="D17" s="49">
        <f>'April 2012'!G39</f>
        <v>0</v>
      </c>
      <c r="E17" s="49">
        <f>'April 2012'!H39</f>
        <v>0</v>
      </c>
      <c r="F17" s="49">
        <f>'April 2012'!I39</f>
        <v>0</v>
      </c>
      <c r="G17" s="49">
        <f>'April 2012'!J39</f>
        <v>0</v>
      </c>
      <c r="H17" s="49">
        <f>'April 2012'!K39</f>
        <v>0</v>
      </c>
      <c r="I17" s="49">
        <f>'April 2012'!L39</f>
        <v>0</v>
      </c>
      <c r="J17" s="49">
        <f>'April 2012'!M39</f>
        <v>0</v>
      </c>
      <c r="K17" s="49">
        <f>'April 2012'!N39</f>
        <v>0</v>
      </c>
      <c r="L17" s="51">
        <f t="shared" si="0"/>
        <v>0</v>
      </c>
      <c r="M17" s="49">
        <f>'April 2012'!P39</f>
        <v>0</v>
      </c>
      <c r="N17" s="55">
        <f>(STARTSIDA!D25+STARTSIDA!D30)/10.5</f>
        <v>0</v>
      </c>
      <c r="O17" s="56">
        <f t="shared" si="1"/>
        <v>0</v>
      </c>
      <c r="P17" s="53">
        <f t="shared" si="2"/>
        <v>0</v>
      </c>
    </row>
    <row r="18" spans="1:18" ht="14.5" customHeight="1">
      <c r="A18" s="54" t="s">
        <v>43</v>
      </c>
      <c r="B18" s="49">
        <f>'Maj 2012'!E39</f>
        <v>0</v>
      </c>
      <c r="C18" s="49">
        <f>'Maj 2012'!F39</f>
        <v>0</v>
      </c>
      <c r="D18" s="49">
        <f>'Maj 2012'!G39</f>
        <v>0</v>
      </c>
      <c r="E18" s="49">
        <f>'Maj 2012'!H39</f>
        <v>0</v>
      </c>
      <c r="F18" s="49">
        <f>'Maj 2012'!I39</f>
        <v>0</v>
      </c>
      <c r="G18" s="49">
        <f>'Maj 2012'!J39</f>
        <v>0</v>
      </c>
      <c r="H18" s="49">
        <f>'Maj 2012'!K39</f>
        <v>0</v>
      </c>
      <c r="I18" s="49">
        <f>'Maj 2012'!L39</f>
        <v>0</v>
      </c>
      <c r="J18" s="49">
        <f>'Maj 2012'!M39</f>
        <v>0</v>
      </c>
      <c r="K18" s="49">
        <f>'Maj 2012'!N39</f>
        <v>0</v>
      </c>
      <c r="L18" s="51">
        <f t="shared" si="0"/>
        <v>0</v>
      </c>
      <c r="M18" s="49">
        <f>'Maj 2012'!P39</f>
        <v>0</v>
      </c>
      <c r="N18" s="55">
        <f>(STARTSIDA!D25+STARTSIDA!D30)/10.5</f>
        <v>0</v>
      </c>
      <c r="O18" s="56">
        <f t="shared" si="1"/>
        <v>0</v>
      </c>
      <c r="P18" s="53">
        <f t="shared" si="2"/>
        <v>0</v>
      </c>
      <c r="Q18" s="32"/>
    </row>
    <row r="19" spans="1:18" ht="14.5" customHeight="1">
      <c r="A19" s="48" t="s">
        <v>44</v>
      </c>
      <c r="B19" s="49">
        <f>'Juni 2012'!E39</f>
        <v>0</v>
      </c>
      <c r="C19" s="49">
        <f>'Juni 2012'!F39</f>
        <v>0</v>
      </c>
      <c r="D19" s="49">
        <f>'Juni 2012'!G39</f>
        <v>0</v>
      </c>
      <c r="E19" s="49">
        <f>'Juni 2012'!H39</f>
        <v>0</v>
      </c>
      <c r="F19" s="49">
        <f>'Juni 2012'!I39</f>
        <v>0</v>
      </c>
      <c r="G19" s="49">
        <f>'Juni 2012'!J39</f>
        <v>0</v>
      </c>
      <c r="H19" s="49">
        <f>'Juni 2012'!K39</f>
        <v>0</v>
      </c>
      <c r="I19" s="49">
        <f>'Juni 2012'!L39</f>
        <v>0</v>
      </c>
      <c r="J19" s="49">
        <f>'Juni 2012'!M39</f>
        <v>0</v>
      </c>
      <c r="K19" s="49">
        <f>'Juni 2012'!N39</f>
        <v>0</v>
      </c>
      <c r="L19" s="51">
        <f t="shared" si="0"/>
        <v>0</v>
      </c>
      <c r="M19" s="49">
        <f>'Juni 2012'!P39</f>
        <v>0</v>
      </c>
      <c r="N19" s="55">
        <f>(STARTSIDA!D25+STARTSIDA!D30)/10.5/2</f>
        <v>0</v>
      </c>
      <c r="O19" s="56">
        <f t="shared" si="1"/>
        <v>0</v>
      </c>
      <c r="P19" s="53">
        <f>P18+O19</f>
        <v>0</v>
      </c>
    </row>
    <row r="20" spans="1:18" ht="6" customHeight="1" thickBot="1">
      <c r="A20" s="58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60"/>
      <c r="M20" s="59"/>
      <c r="N20" s="61"/>
      <c r="O20" s="59"/>
      <c r="P20" s="62"/>
    </row>
    <row r="21" spans="1:18" ht="14.5" customHeight="1" thickBot="1">
      <c r="A21" s="63" t="s">
        <v>45</v>
      </c>
      <c r="B21" s="64">
        <f>SUM(B14:B19)</f>
        <v>0</v>
      </c>
      <c r="C21" s="64">
        <f t="shared" ref="C21:K21" si="3">SUM(C14:C19)</f>
        <v>0</v>
      </c>
      <c r="D21" s="64">
        <f t="shared" si="3"/>
        <v>0</v>
      </c>
      <c r="E21" s="64">
        <f t="shared" si="3"/>
        <v>0</v>
      </c>
      <c r="F21" s="64">
        <f t="shared" si="3"/>
        <v>0</v>
      </c>
      <c r="G21" s="64">
        <f t="shared" si="3"/>
        <v>0</v>
      </c>
      <c r="H21" s="64">
        <f t="shared" si="3"/>
        <v>0</v>
      </c>
      <c r="I21" s="64">
        <f t="shared" si="3"/>
        <v>0</v>
      </c>
      <c r="J21" s="64">
        <f t="shared" si="3"/>
        <v>0</v>
      </c>
      <c r="K21" s="64">
        <f t="shared" si="3"/>
        <v>0</v>
      </c>
      <c r="L21" s="64">
        <f>SUM(L14:L19)</f>
        <v>0</v>
      </c>
      <c r="M21" s="64">
        <f t="shared" ref="M21:O21" si="4">SUM(M14:M19)</f>
        <v>0</v>
      </c>
      <c r="N21" s="64">
        <f t="shared" si="4"/>
        <v>0</v>
      </c>
      <c r="O21" s="64">
        <f t="shared" si="4"/>
        <v>0</v>
      </c>
      <c r="P21" s="65">
        <f>P19</f>
        <v>0</v>
      </c>
      <c r="R21" s="7"/>
    </row>
    <row r="22" spans="1:18" ht="14.5" customHeight="1">
      <c r="A22" s="54"/>
      <c r="B22" s="49"/>
      <c r="C22" s="49"/>
      <c r="D22" s="49"/>
      <c r="E22" s="49"/>
      <c r="F22" s="49"/>
      <c r="G22" s="49"/>
      <c r="H22" s="49"/>
      <c r="I22" s="49"/>
      <c r="J22" s="49"/>
      <c r="K22" s="50"/>
      <c r="L22" s="51"/>
      <c r="M22" s="49"/>
      <c r="N22" s="52"/>
      <c r="O22" s="49"/>
      <c r="P22" s="66"/>
    </row>
    <row r="23" spans="1:18" ht="14.5" customHeight="1">
      <c r="A23" s="54" t="s">
        <v>46</v>
      </c>
      <c r="B23" s="49">
        <f>'Juli 2012'!E39</f>
        <v>0</v>
      </c>
      <c r="C23" s="49">
        <f>'Juli 2012'!F39</f>
        <v>0</v>
      </c>
      <c r="D23" s="49">
        <f>'Juli 2012'!G39</f>
        <v>0</v>
      </c>
      <c r="E23" s="49">
        <f>'Juli 2012'!H39</f>
        <v>0</v>
      </c>
      <c r="F23" s="49">
        <f>'Juli 2012'!I39</f>
        <v>0</v>
      </c>
      <c r="G23" s="49">
        <f>'Juli 2012'!J39</f>
        <v>0</v>
      </c>
      <c r="H23" s="49">
        <f>'Juli 2012'!K39</f>
        <v>0</v>
      </c>
      <c r="I23" s="49">
        <f>'Juli 2012'!L39</f>
        <v>0</v>
      </c>
      <c r="J23" s="49">
        <f>'Juli 2012'!M39</f>
        <v>0</v>
      </c>
      <c r="K23" s="49">
        <f>'Juli 2012'!N39</f>
        <v>0</v>
      </c>
      <c r="L23" s="51">
        <f t="shared" ref="L23:L28" si="5">SUM(B23:K23)</f>
        <v>0</v>
      </c>
      <c r="M23" s="49">
        <f>'Juli 2012'!P39</f>
        <v>0</v>
      </c>
      <c r="N23" s="55">
        <v>0</v>
      </c>
      <c r="O23" s="56">
        <f t="shared" ref="O23:O28" si="6">L23-M23-N23</f>
        <v>0</v>
      </c>
      <c r="P23" s="53">
        <f>P19+O23</f>
        <v>0</v>
      </c>
    </row>
    <row r="24" spans="1:18" ht="14.5" customHeight="1">
      <c r="A24" s="54" t="s">
        <v>47</v>
      </c>
      <c r="B24" s="49">
        <f>'Aug 2012'!E39</f>
        <v>0</v>
      </c>
      <c r="C24" s="49">
        <f>'Aug 2012'!F39</f>
        <v>0</v>
      </c>
      <c r="D24" s="49">
        <f>'Aug 2012'!G39</f>
        <v>0</v>
      </c>
      <c r="E24" s="49">
        <f>'Aug 2012'!H39</f>
        <v>0</v>
      </c>
      <c r="F24" s="49">
        <f>'Aug 2012'!I39</f>
        <v>0</v>
      </c>
      <c r="G24" s="49">
        <f>'Aug 2012'!J39</f>
        <v>0</v>
      </c>
      <c r="H24" s="49">
        <f>'Aug 2012'!K39</f>
        <v>0</v>
      </c>
      <c r="I24" s="49">
        <f>'Aug 2012'!L39</f>
        <v>0</v>
      </c>
      <c r="J24" s="49">
        <f>'Aug 2012'!M39</f>
        <v>0</v>
      </c>
      <c r="K24" s="49">
        <f>'Aug 2012'!N39</f>
        <v>0</v>
      </c>
      <c r="L24" s="51">
        <f t="shared" si="5"/>
        <v>0</v>
      </c>
      <c r="M24" s="49">
        <f>'Aug 2012'!P39</f>
        <v>0</v>
      </c>
      <c r="N24" s="55">
        <f>(STARTSIDA!D25+STARTSIDA!D30)/10.5</f>
        <v>0</v>
      </c>
      <c r="O24" s="56">
        <f t="shared" si="6"/>
        <v>0</v>
      </c>
      <c r="P24" s="53">
        <f>P23+O24</f>
        <v>0</v>
      </c>
    </row>
    <row r="25" spans="1:18" ht="14.5" customHeight="1">
      <c r="A25" s="54" t="s">
        <v>48</v>
      </c>
      <c r="B25" s="49">
        <f>'Sep 2012'!E39</f>
        <v>0</v>
      </c>
      <c r="C25" s="49">
        <f>'Sep 2012'!F39</f>
        <v>0</v>
      </c>
      <c r="D25" s="49">
        <f>'Sep 2012'!G39</f>
        <v>0</v>
      </c>
      <c r="E25" s="49">
        <f>'Sep 2012'!H39</f>
        <v>0</v>
      </c>
      <c r="F25" s="49">
        <f>'Sep 2012'!I39</f>
        <v>0</v>
      </c>
      <c r="G25" s="49">
        <f>'Sep 2012'!J39</f>
        <v>0</v>
      </c>
      <c r="H25" s="49">
        <f>'Sep 2012'!K39</f>
        <v>0</v>
      </c>
      <c r="I25" s="49">
        <f>'Sep 2012'!L39</f>
        <v>0</v>
      </c>
      <c r="J25" s="49">
        <f>'Sep 2012'!M39</f>
        <v>0</v>
      </c>
      <c r="K25" s="49">
        <f>'Sep 2012'!N39</f>
        <v>0</v>
      </c>
      <c r="L25" s="51">
        <f t="shared" si="5"/>
        <v>0</v>
      </c>
      <c r="M25" s="49">
        <f>'Sep 2012'!P39</f>
        <v>0</v>
      </c>
      <c r="N25" s="55">
        <f>(STARTSIDA!D25+STARTSIDA!D30)/10.5</f>
        <v>0</v>
      </c>
      <c r="O25" s="56">
        <f t="shared" si="6"/>
        <v>0</v>
      </c>
      <c r="P25" s="53">
        <f>P24+O25</f>
        <v>0</v>
      </c>
    </row>
    <row r="26" spans="1:18" ht="14.5" customHeight="1">
      <c r="A26" s="54" t="s">
        <v>49</v>
      </c>
      <c r="B26" s="49">
        <f>'Okt 2012'!E39</f>
        <v>0</v>
      </c>
      <c r="C26" s="49">
        <f>'Okt 2012'!F39</f>
        <v>0</v>
      </c>
      <c r="D26" s="49">
        <f>'Okt 2012'!G39</f>
        <v>0</v>
      </c>
      <c r="E26" s="49">
        <f>'Okt 2012'!H39</f>
        <v>0</v>
      </c>
      <c r="F26" s="49">
        <f>'Okt 2012'!I39</f>
        <v>0</v>
      </c>
      <c r="G26" s="49">
        <f>'Okt 2012'!J39</f>
        <v>0</v>
      </c>
      <c r="H26" s="49">
        <f>'Okt 2012'!K39</f>
        <v>0</v>
      </c>
      <c r="I26" s="49">
        <f>'Okt 2012'!L39</f>
        <v>0</v>
      </c>
      <c r="J26" s="49">
        <f>'Okt 2012'!M39</f>
        <v>0</v>
      </c>
      <c r="K26" s="49">
        <f>'Okt 2012'!N39</f>
        <v>0</v>
      </c>
      <c r="L26" s="51">
        <f t="shared" si="5"/>
        <v>0</v>
      </c>
      <c r="M26" s="49">
        <f>'Okt 2012'!P39</f>
        <v>0</v>
      </c>
      <c r="N26" s="55">
        <f>(STARTSIDA!D25+STARTSIDA!D30)/10.5</f>
        <v>0</v>
      </c>
      <c r="O26" s="56">
        <f t="shared" si="6"/>
        <v>0</v>
      </c>
      <c r="P26" s="53">
        <f>P25+O26</f>
        <v>0</v>
      </c>
    </row>
    <row r="27" spans="1:18" ht="14.5" customHeight="1">
      <c r="A27" s="54" t="s">
        <v>50</v>
      </c>
      <c r="B27" s="49">
        <f>'Nov 2012'!E39</f>
        <v>0</v>
      </c>
      <c r="C27" s="49">
        <f>'Nov 2012'!F39</f>
        <v>0</v>
      </c>
      <c r="D27" s="49">
        <f>'Nov 2012'!G39</f>
        <v>0</v>
      </c>
      <c r="E27" s="49">
        <f>'Nov 2012'!H39</f>
        <v>0</v>
      </c>
      <c r="F27" s="49">
        <f>'Nov 2012'!I39</f>
        <v>0</v>
      </c>
      <c r="G27" s="49">
        <f>'Nov 2012'!J39</f>
        <v>0</v>
      </c>
      <c r="H27" s="49">
        <f>'Nov 2012'!K39</f>
        <v>0</v>
      </c>
      <c r="I27" s="49">
        <f>'Nov 2012'!L39</f>
        <v>0</v>
      </c>
      <c r="J27" s="49">
        <f>'Nov 2012'!M39</f>
        <v>0</v>
      </c>
      <c r="K27" s="49">
        <f>'Nov 2012'!N39</f>
        <v>0</v>
      </c>
      <c r="L27" s="51">
        <f t="shared" si="5"/>
        <v>0</v>
      </c>
      <c r="M27" s="49">
        <f>'Nov 2012'!P39</f>
        <v>0</v>
      </c>
      <c r="N27" s="55">
        <f>(STARTSIDA!D25+STARTSIDA!D30)/10.5</f>
        <v>0</v>
      </c>
      <c r="O27" s="56">
        <f t="shared" si="6"/>
        <v>0</v>
      </c>
      <c r="P27" s="53">
        <f t="shared" ref="P27:P28" si="7">P26+O27</f>
        <v>0</v>
      </c>
    </row>
    <row r="28" spans="1:18" ht="14.5" customHeight="1">
      <c r="A28" s="54" t="s">
        <v>51</v>
      </c>
      <c r="B28" s="49">
        <f>'Dec 2012'!E39</f>
        <v>0</v>
      </c>
      <c r="C28" s="49">
        <f>'Dec 2012'!F39</f>
        <v>0</v>
      </c>
      <c r="D28" s="49">
        <f>'Dec 2012'!G39</f>
        <v>0</v>
      </c>
      <c r="E28" s="49">
        <f>'Dec 2012'!H39</f>
        <v>0</v>
      </c>
      <c r="F28" s="49">
        <f>'Dec 2012'!I39</f>
        <v>0</v>
      </c>
      <c r="G28" s="49">
        <f>'Dec 2012'!J39</f>
        <v>0</v>
      </c>
      <c r="H28" s="49">
        <f>'Dec 2012'!K39</f>
        <v>0</v>
      </c>
      <c r="I28" s="49">
        <f>'Dec 2012'!L39</f>
        <v>0</v>
      </c>
      <c r="J28" s="49">
        <f>'Dec 2012'!M39</f>
        <v>0</v>
      </c>
      <c r="K28" s="49">
        <f>'Dec 2012'!N39</f>
        <v>0</v>
      </c>
      <c r="L28" s="51">
        <f t="shared" si="5"/>
        <v>0</v>
      </c>
      <c r="M28" s="49">
        <f>'Dec 2012'!P39</f>
        <v>0</v>
      </c>
      <c r="N28" s="55">
        <f>(STARTSIDA!D25+STARTSIDA!D30)/10.5</f>
        <v>0</v>
      </c>
      <c r="O28" s="56">
        <f t="shared" si="6"/>
        <v>0</v>
      </c>
      <c r="P28" s="53">
        <f t="shared" si="7"/>
        <v>0</v>
      </c>
    </row>
    <row r="29" spans="1:18" ht="6" customHeight="1" thickBot="1">
      <c r="A29" s="67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60"/>
      <c r="M29" s="59"/>
      <c r="N29" s="61"/>
      <c r="O29" s="59"/>
      <c r="P29" s="62"/>
    </row>
    <row r="30" spans="1:18" ht="14.5" customHeight="1" thickBot="1">
      <c r="A30" s="68" t="s">
        <v>52</v>
      </c>
      <c r="B30" s="64">
        <f>SUM(B23:B28)</f>
        <v>0</v>
      </c>
      <c r="C30" s="64">
        <f t="shared" ref="C30:K30" si="8">SUM(C23:C28)</f>
        <v>0</v>
      </c>
      <c r="D30" s="64">
        <f t="shared" si="8"/>
        <v>0</v>
      </c>
      <c r="E30" s="64">
        <f t="shared" si="8"/>
        <v>0</v>
      </c>
      <c r="F30" s="64">
        <f t="shared" si="8"/>
        <v>0</v>
      </c>
      <c r="G30" s="64">
        <f t="shared" si="8"/>
        <v>0</v>
      </c>
      <c r="H30" s="64">
        <f t="shared" si="8"/>
        <v>0</v>
      </c>
      <c r="I30" s="64">
        <f t="shared" si="8"/>
        <v>0</v>
      </c>
      <c r="J30" s="64">
        <f t="shared" si="8"/>
        <v>0</v>
      </c>
      <c r="K30" s="64">
        <f t="shared" si="8"/>
        <v>0</v>
      </c>
      <c r="L30" s="64">
        <f>SUM(L23:L28)</f>
        <v>0</v>
      </c>
      <c r="M30" s="64">
        <f t="shared" ref="M30:O30" si="9">SUM(M23:M28)</f>
        <v>0</v>
      </c>
      <c r="N30" s="64">
        <f t="shared" si="9"/>
        <v>0</v>
      </c>
      <c r="O30" s="64">
        <f t="shared" si="9"/>
        <v>0</v>
      </c>
      <c r="P30" s="65">
        <f>P28</f>
        <v>0</v>
      </c>
    </row>
    <row r="31" spans="1:18" ht="8" customHeight="1" thickBot="1">
      <c r="A31" s="94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5"/>
      <c r="M31" s="95"/>
      <c r="N31" s="95"/>
      <c r="O31" s="95"/>
      <c r="P31" s="95"/>
    </row>
    <row r="32" spans="1:18" ht="0.75" customHeight="1" thickBot="1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5"/>
      <c r="M32" s="95"/>
      <c r="N32" s="95"/>
      <c r="O32" s="95"/>
      <c r="P32" s="95"/>
    </row>
    <row r="33" spans="1:16" ht="18" customHeight="1" thickBot="1">
      <c r="A33" s="93" t="s">
        <v>35</v>
      </c>
      <c r="B33" s="56">
        <f>B21+B30</f>
        <v>0</v>
      </c>
      <c r="C33" s="56">
        <f t="shared" ref="C33:O33" si="10">C21+C30</f>
        <v>0</v>
      </c>
      <c r="D33" s="56">
        <f t="shared" si="10"/>
        <v>0</v>
      </c>
      <c r="E33" s="56">
        <f t="shared" si="10"/>
        <v>0</v>
      </c>
      <c r="F33" s="56">
        <f t="shared" si="10"/>
        <v>0</v>
      </c>
      <c r="G33" s="56">
        <f t="shared" si="10"/>
        <v>0</v>
      </c>
      <c r="H33" s="56">
        <f t="shared" si="10"/>
        <v>0</v>
      </c>
      <c r="I33" s="56">
        <f t="shared" si="10"/>
        <v>0</v>
      </c>
      <c r="J33" s="56">
        <f t="shared" si="10"/>
        <v>0</v>
      </c>
      <c r="K33" s="56">
        <f t="shared" si="10"/>
        <v>0</v>
      </c>
      <c r="L33" s="56">
        <f t="shared" si="10"/>
        <v>0</v>
      </c>
      <c r="M33" s="56">
        <f t="shared" si="10"/>
        <v>0</v>
      </c>
      <c r="N33" s="56">
        <f t="shared" si="10"/>
        <v>0</v>
      </c>
      <c r="O33" s="116">
        <f t="shared" si="10"/>
        <v>0</v>
      </c>
      <c r="P33" s="117">
        <f>P28</f>
        <v>0</v>
      </c>
    </row>
    <row r="34" spans="1:16" ht="18" customHeight="1">
      <c r="A34" s="28"/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6" ht="18" customHeight="1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6" ht="18" customHeight="1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6" ht="18" customHeight="1">
      <c r="A37" s="28"/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6" ht="18" customHeight="1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6" ht="18" customHeight="1">
      <c r="A39" s="30"/>
      <c r="B39" s="29"/>
      <c r="C39" s="29"/>
      <c r="D39" s="29"/>
      <c r="E39" s="29"/>
      <c r="F39" s="29"/>
      <c r="G39" s="29"/>
      <c r="H39" s="29"/>
      <c r="I39" s="29"/>
      <c r="J39" s="29"/>
      <c r="K39" s="29"/>
    </row>
    <row r="41" spans="1:16" ht="15">
      <c r="A41" s="30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6" ht="15">
      <c r="A42" s="8"/>
      <c r="B42" s="1"/>
      <c r="C42" s="1"/>
      <c r="D42" s="1"/>
      <c r="E42" s="1"/>
      <c r="F42" s="1"/>
      <c r="G42" s="1"/>
      <c r="H42" s="1"/>
      <c r="I42" s="1"/>
      <c r="J42" s="1"/>
      <c r="K42" s="1"/>
    </row>
    <row r="44" spans="1:16">
      <c r="A44" s="8"/>
    </row>
  </sheetData>
  <sheetCalcPr fullCalcOnLoad="1"/>
  <sheetProtection password="CF3F" sheet="1" objects="1" scenarios="1"/>
  <phoneticPr fontId="0" type="noConversion"/>
  <pageMargins left="0.15748031496062992" right="0" top="0" bottom="0" header="0" footer="0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15" enableFormatConditionsCalculation="0"/>
  <dimension ref="A4:G5"/>
  <sheetViews>
    <sheetView workbookViewId="0">
      <selection activeCell="F5" sqref="F5"/>
    </sheetView>
  </sheetViews>
  <sheetFormatPr baseColWidth="10" defaultColWidth="8.83203125" defaultRowHeight="12"/>
  <cols>
    <col min="5" max="5" width="13.33203125" customWidth="1"/>
  </cols>
  <sheetData>
    <row r="4" spans="1:7" ht="13" thickBot="1"/>
    <row r="5" spans="1:7" ht="13" thickBot="1">
      <c r="A5" s="174" t="s">
        <v>37</v>
      </c>
      <c r="F5" s="120">
        <v>2012</v>
      </c>
      <c r="G5" s="174" t="s">
        <v>38</v>
      </c>
    </row>
  </sheetData>
  <sheetCalcPr fullCalcOnLoad="1"/>
  <pageMargins left="0.7" right="0.7" top="0.75" bottom="0.75" header="0.3" footer="0.3"/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16" enableFormatConditionsCalculation="0"/>
  <dimension ref="A1:AL54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6" sqref="B6"/>
    </sheetView>
  </sheetViews>
  <sheetFormatPr baseColWidth="10" defaultColWidth="8.83203125" defaultRowHeight="14"/>
  <cols>
    <col min="1" max="1" width="4.33203125" style="123" customWidth="1"/>
    <col min="2" max="2" width="50.6640625" style="123" customWidth="1"/>
    <col min="3" max="3" width="25.6640625" style="123" customWidth="1"/>
    <col min="4" max="14" width="5.33203125" style="123" customWidth="1"/>
    <col min="15" max="15" width="5.6640625" style="123" customWidth="1"/>
    <col min="16" max="16" width="18.33203125" style="123" customWidth="1"/>
    <col min="17" max="17" width="3.5" customWidth="1"/>
    <col min="18" max="18" width="9.1640625" customWidth="1"/>
    <col min="19" max="19" width="34.5" customWidth="1"/>
    <col min="20" max="20" width="95.6640625" customWidth="1"/>
    <col min="21" max="21" width="9.1640625" customWidth="1"/>
    <col min="22" max="22" width="6.6640625" customWidth="1"/>
    <col min="23" max="23" width="9.1640625" customWidth="1"/>
    <col min="24" max="24" width="34.5" customWidth="1"/>
    <col min="25" max="25" width="95.6640625" customWidth="1"/>
    <col min="26" max="26" width="8.6640625" customWidth="1"/>
    <col min="27" max="27" width="6.6640625" customWidth="1"/>
    <col min="28" max="28" width="9.1640625" customWidth="1"/>
    <col min="29" max="29" width="25.6640625" customWidth="1"/>
    <col min="30" max="30" width="95.6640625" customWidth="1"/>
    <col min="31" max="31" width="8.6640625" customWidth="1"/>
    <col min="32" max="32" width="6.6640625" customWidth="1"/>
    <col min="33" max="33" width="9.1640625" customWidth="1"/>
    <col min="39" max="16384" width="8.83203125" style="123"/>
  </cols>
  <sheetData>
    <row r="1" spans="1:16" ht="11" customHeight="1">
      <c r="B1" s="123" t="s">
        <v>54</v>
      </c>
      <c r="C1" s="124"/>
      <c r="D1" s="180" t="str">
        <f>IF(STARTSIDA!B8&gt;" ","1  tim:","")</f>
        <v>1  tim:</v>
      </c>
      <c r="E1" s="125" t="str">
        <f>IF(E39&gt;0,E39,"")</f>
        <v/>
      </c>
      <c r="F1" s="181" t="str">
        <f>IF(D1&gt;" ",STARTSIDA!B8,"")</f>
        <v>90-46136 Yrkesproffs i Sv.finland 2</v>
      </c>
      <c r="G1" s="126"/>
      <c r="H1" s="126"/>
      <c r="I1" s="126"/>
      <c r="J1" s="180" t="str">
        <f>IF(STARTSIDA!B13&gt;" ","6 tim:","")</f>
        <v/>
      </c>
      <c r="K1" s="125" t="str">
        <f>IF(J39&gt;0,J39,"")</f>
        <v/>
      </c>
      <c r="L1" s="181" t="str">
        <f>IF(J1&gt;" ",STARTSIDA!B13,"")</f>
        <v/>
      </c>
      <c r="M1" s="126"/>
      <c r="N1" s="126"/>
      <c r="O1"/>
      <c r="P1"/>
    </row>
    <row r="2" spans="1:16" ht="11" customHeight="1">
      <c r="B2" s="127">
        <f>UPPFÖLJNING!P14</f>
        <v>0</v>
      </c>
      <c r="C2" s="124"/>
      <c r="D2" s="180" t="str">
        <f>IF(STARTSIDA!B9&gt;" ","2  tim:","")</f>
        <v/>
      </c>
      <c r="E2" s="125" t="str">
        <f>IF(F39&gt;0,F39,"")</f>
        <v/>
      </c>
      <c r="F2" s="181" t="str">
        <f>IF(D2&gt;" ",STARTSIDA!B9,"")</f>
        <v/>
      </c>
      <c r="G2" s="126"/>
      <c r="H2" s="126"/>
      <c r="I2" s="126"/>
      <c r="J2" s="180" t="str">
        <f>IF(STARTSIDA!B14&gt;" ","7 tim:","")</f>
        <v/>
      </c>
      <c r="K2" s="125" t="str">
        <f>IF(K39&gt;0,K39,"")</f>
        <v/>
      </c>
      <c r="L2" s="181" t="str">
        <f>IF(J2&gt;" ",STARTSIDA!B14,"")</f>
        <v/>
      </c>
      <c r="M2" s="126"/>
      <c r="N2" s="126"/>
      <c r="O2"/>
      <c r="P2"/>
    </row>
    <row r="3" spans="1:16" ht="11" customHeight="1">
      <c r="C3" s="124"/>
      <c r="D3" s="180" t="str">
        <f>IF(STARTSIDA!B10&gt;" ","3  tim:","")</f>
        <v/>
      </c>
      <c r="E3" s="125" t="str">
        <f>IF(G39&gt;0,G39,"")</f>
        <v/>
      </c>
      <c r="F3" s="181" t="str">
        <f>IF(D3&gt;" ",STARTSIDA!B10,"")</f>
        <v/>
      </c>
      <c r="G3" s="126"/>
      <c r="H3" s="126"/>
      <c r="I3" s="126"/>
      <c r="J3" s="180" t="str">
        <f>IF(STARTSIDA!B15&gt;" ","8 tim:","")</f>
        <v/>
      </c>
      <c r="K3" s="125" t="str">
        <f>IF(L39&gt;0,L39,"")</f>
        <v/>
      </c>
      <c r="L3" s="181" t="str">
        <f>IF(J3&gt;" ",STARTSIDA!B15,"")</f>
        <v/>
      </c>
      <c r="M3" s="126"/>
      <c r="N3" s="126"/>
      <c r="O3"/>
      <c r="P3"/>
    </row>
    <row r="4" spans="1:16" ht="11" customHeight="1">
      <c r="B4"/>
      <c r="C4" s="124"/>
      <c r="D4" s="180" t="str">
        <f>IF(STARTSIDA!B11&gt;" ","4  tim:","")</f>
        <v/>
      </c>
      <c r="E4" s="125" t="str">
        <f>IF(H39&gt;0,H39,"")</f>
        <v/>
      </c>
      <c r="F4" s="181" t="str">
        <f>IF(D4&gt;" ",STARTSIDA!B11,"")</f>
        <v/>
      </c>
      <c r="G4" s="126"/>
      <c r="H4" s="126"/>
      <c r="I4" s="126"/>
      <c r="J4" s="180" t="str">
        <f>IF(STARTSIDA!B16&gt;" ","9 tim:","")</f>
        <v/>
      </c>
      <c r="K4" s="125" t="str">
        <f>IF(M39&gt;0,M39,"")</f>
        <v/>
      </c>
      <c r="L4" s="181" t="str">
        <f>IF(J4&gt;" ",STARTSIDA!B16,"")</f>
        <v/>
      </c>
      <c r="M4" s="126"/>
      <c r="N4" s="126"/>
      <c r="O4"/>
      <c r="P4"/>
    </row>
    <row r="5" spans="1:16" ht="11" customHeight="1">
      <c r="C5" s="124"/>
      <c r="D5" s="180" t="str">
        <f>IF(STARTSIDA!B12&gt;" ","5  tim:","")</f>
        <v/>
      </c>
      <c r="E5" s="125" t="str">
        <f>IF(I39&gt;0,I39,"")</f>
        <v/>
      </c>
      <c r="F5" s="181" t="str">
        <f>IF(D5&gt;" ",STARTSIDA!B12,"")</f>
        <v/>
      </c>
      <c r="G5" s="126"/>
      <c r="H5" s="126"/>
      <c r="I5" s="126"/>
      <c r="J5" s="180" t="str">
        <f>IF(STARTSIDA!B17&gt;" ","10 tim:","")</f>
        <v>10 tim:</v>
      </c>
      <c r="K5" s="125" t="str">
        <f>IF(N39&gt;0,N39,"")</f>
        <v/>
      </c>
      <c r="L5" s="181" t="str">
        <f>IF(J5&gt;" ",STARTSIDA!B17,"")</f>
        <v>Övrigt arbete</v>
      </c>
      <c r="M5" s="126"/>
      <c r="N5" s="126"/>
      <c r="O5"/>
      <c r="P5"/>
    </row>
    <row r="6" spans="1:16" ht="17" customHeight="1" thickBot="1">
      <c r="A6" s="129"/>
      <c r="B6" s="130" t="str">
        <f>STARTSIDA!B4</f>
        <v>Namn Namn</v>
      </c>
      <c r="C6" s="173" t="str">
        <f>UPPFÖLJNING!A14</f>
        <v>Januari 2012</v>
      </c>
      <c r="D6" s="131"/>
      <c r="E6" s="132"/>
      <c r="F6" s="131"/>
      <c r="G6" s="131"/>
      <c r="H6" s="131"/>
      <c r="I6" s="131"/>
      <c r="J6"/>
      <c r="K6"/>
      <c r="L6"/>
      <c r="M6" s="131"/>
      <c r="N6" s="131"/>
      <c r="O6" s="134"/>
      <c r="P6" s="133"/>
    </row>
    <row r="7" spans="1:16" ht="26" customHeight="1" thickBot="1">
      <c r="A7" s="135" t="s">
        <v>0</v>
      </c>
      <c r="B7" s="136" t="s">
        <v>1</v>
      </c>
      <c r="C7" s="184" t="s">
        <v>31</v>
      </c>
      <c r="D7" s="185"/>
      <c r="E7" s="137">
        <v>1</v>
      </c>
      <c r="F7" s="138">
        <v>2</v>
      </c>
      <c r="G7" s="138">
        <v>3</v>
      </c>
      <c r="H7" s="138">
        <v>4</v>
      </c>
      <c r="I7" s="138">
        <v>5</v>
      </c>
      <c r="J7" s="138">
        <v>6</v>
      </c>
      <c r="K7" s="138">
        <v>7</v>
      </c>
      <c r="L7" s="138">
        <v>8</v>
      </c>
      <c r="M7" s="138">
        <v>9</v>
      </c>
      <c r="N7" s="138">
        <v>10</v>
      </c>
      <c r="O7" s="139" t="s">
        <v>2</v>
      </c>
      <c r="P7" s="140" t="s">
        <v>3</v>
      </c>
    </row>
    <row r="8" spans="1:16" ht="14.5" customHeight="1">
      <c r="A8" s="176">
        <v>40909</v>
      </c>
      <c r="B8" s="141"/>
      <c r="C8" s="142"/>
      <c r="D8" s="143"/>
      <c r="E8" s="144"/>
      <c r="F8" s="145"/>
      <c r="G8" s="145"/>
      <c r="H8" s="145"/>
      <c r="I8" s="145"/>
      <c r="J8" s="145"/>
      <c r="K8" s="145"/>
      <c r="L8" s="145"/>
      <c r="M8" s="145"/>
      <c r="N8" s="145"/>
      <c r="O8" s="146">
        <f t="shared" ref="O8:O38" si="0">SUM(E8:N8)</f>
        <v>0</v>
      </c>
      <c r="P8" s="147"/>
    </row>
    <row r="9" spans="1:16" ht="14.5" customHeight="1">
      <c r="A9" s="175">
        <v>40910</v>
      </c>
      <c r="B9" s="148" t="s">
        <v>56</v>
      </c>
      <c r="C9" s="149"/>
      <c r="D9" s="150"/>
      <c r="E9" s="151"/>
      <c r="F9" s="152"/>
      <c r="G9" s="152"/>
      <c r="H9" s="152"/>
      <c r="I9" s="152"/>
      <c r="J9" s="152"/>
      <c r="K9" s="152"/>
      <c r="L9" s="152"/>
      <c r="M9" s="152"/>
      <c r="N9" s="145"/>
      <c r="O9" s="146">
        <f t="shared" si="0"/>
        <v>0</v>
      </c>
      <c r="P9" s="153"/>
    </row>
    <row r="10" spans="1:16" ht="14.5" customHeight="1">
      <c r="A10" s="175">
        <v>40911</v>
      </c>
      <c r="B10" s="148" t="s">
        <v>56</v>
      </c>
      <c r="C10" s="149"/>
      <c r="D10" s="150"/>
      <c r="E10" s="151"/>
      <c r="F10" s="152"/>
      <c r="G10" s="152"/>
      <c r="H10" s="152"/>
      <c r="I10" s="152"/>
      <c r="J10" s="152"/>
      <c r="K10" s="152"/>
      <c r="L10" s="152"/>
      <c r="M10" s="152"/>
      <c r="N10" s="145"/>
      <c r="O10" s="146">
        <f t="shared" si="0"/>
        <v>0</v>
      </c>
      <c r="P10" s="153"/>
    </row>
    <row r="11" spans="1:16" ht="14.5" customHeight="1">
      <c r="A11" s="175">
        <v>40912</v>
      </c>
      <c r="B11" s="148" t="s">
        <v>56</v>
      </c>
      <c r="C11" s="149"/>
      <c r="D11" s="150"/>
      <c r="E11" s="144"/>
      <c r="F11" s="145"/>
      <c r="G11" s="145"/>
      <c r="H11" s="145"/>
      <c r="I11" s="145"/>
      <c r="J11" s="145"/>
      <c r="K11" s="145"/>
      <c r="L11" s="145"/>
      <c r="M11" s="145"/>
      <c r="N11" s="145"/>
      <c r="O11" s="146">
        <f t="shared" si="0"/>
        <v>0</v>
      </c>
      <c r="P11" s="147"/>
    </row>
    <row r="12" spans="1:16" ht="14.5" customHeight="1">
      <c r="A12" s="175">
        <v>40913</v>
      </c>
      <c r="B12" s="148" t="s">
        <v>56</v>
      </c>
      <c r="C12" s="149"/>
      <c r="D12" s="150"/>
      <c r="E12" s="151"/>
      <c r="F12" s="152"/>
      <c r="G12" s="152"/>
      <c r="H12" s="152"/>
      <c r="I12" s="152"/>
      <c r="J12" s="152"/>
      <c r="K12" s="152"/>
      <c r="L12" s="152"/>
      <c r="M12" s="152"/>
      <c r="N12" s="145"/>
      <c r="O12" s="146">
        <f t="shared" si="0"/>
        <v>0</v>
      </c>
      <c r="P12" s="153"/>
    </row>
    <row r="13" spans="1:16" ht="14.5" customHeight="1">
      <c r="A13" s="176">
        <v>40914</v>
      </c>
      <c r="B13" s="148"/>
      <c r="C13" s="149"/>
      <c r="D13" s="150"/>
      <c r="E13" s="151"/>
      <c r="F13" s="152"/>
      <c r="G13" s="152"/>
      <c r="H13" s="152"/>
      <c r="I13" s="152"/>
      <c r="J13" s="152"/>
      <c r="K13" s="152"/>
      <c r="L13" s="152"/>
      <c r="M13" s="152"/>
      <c r="N13" s="145"/>
      <c r="O13" s="146">
        <f t="shared" si="0"/>
        <v>0</v>
      </c>
      <c r="P13" s="153"/>
    </row>
    <row r="14" spans="1:16" ht="14.5" customHeight="1">
      <c r="A14" s="175">
        <v>40915</v>
      </c>
      <c r="B14" s="148"/>
      <c r="C14" s="149"/>
      <c r="D14" s="150"/>
      <c r="E14" s="151"/>
      <c r="F14" s="152"/>
      <c r="G14" s="152"/>
      <c r="H14" s="152"/>
      <c r="I14" s="152"/>
      <c r="J14" s="152"/>
      <c r="K14" s="152"/>
      <c r="L14" s="152"/>
      <c r="M14" s="152"/>
      <c r="N14" s="145"/>
      <c r="O14" s="146">
        <f t="shared" si="0"/>
        <v>0</v>
      </c>
      <c r="P14" s="153"/>
    </row>
    <row r="15" spans="1:16" ht="14.5" customHeight="1">
      <c r="A15" s="175">
        <v>40916</v>
      </c>
      <c r="B15" s="148"/>
      <c r="C15" s="149"/>
      <c r="D15" s="150"/>
      <c r="E15" s="151"/>
      <c r="F15" s="152"/>
      <c r="G15" s="152"/>
      <c r="H15" s="152"/>
      <c r="I15" s="152"/>
      <c r="J15" s="152"/>
      <c r="K15" s="152"/>
      <c r="L15" s="152"/>
      <c r="M15" s="152"/>
      <c r="N15" s="145"/>
      <c r="O15" s="146">
        <f t="shared" si="0"/>
        <v>0</v>
      </c>
      <c r="P15" s="153"/>
    </row>
    <row r="16" spans="1:16" ht="14.5" customHeight="1">
      <c r="A16" s="175">
        <v>40917</v>
      </c>
      <c r="B16" s="148" t="s">
        <v>56</v>
      </c>
      <c r="C16" s="149"/>
      <c r="D16" s="150"/>
      <c r="E16" s="151"/>
      <c r="F16" s="152"/>
      <c r="G16" s="152"/>
      <c r="H16" s="152"/>
      <c r="I16" s="152"/>
      <c r="J16" s="152"/>
      <c r="K16" s="152"/>
      <c r="L16" s="152"/>
      <c r="M16" s="152"/>
      <c r="N16" s="145"/>
      <c r="O16" s="146">
        <f t="shared" si="0"/>
        <v>0</v>
      </c>
      <c r="P16" s="153"/>
    </row>
    <row r="17" spans="1:16" ht="14.5" customHeight="1">
      <c r="A17" s="175">
        <v>40918</v>
      </c>
      <c r="B17" s="148" t="s">
        <v>56</v>
      </c>
      <c r="C17" s="149"/>
      <c r="D17" s="150"/>
      <c r="E17" s="151"/>
      <c r="F17" s="152"/>
      <c r="G17" s="152"/>
      <c r="H17" s="152"/>
      <c r="I17" s="152"/>
      <c r="J17" s="152"/>
      <c r="K17" s="152"/>
      <c r="L17" s="152"/>
      <c r="M17" s="152"/>
      <c r="N17" s="145"/>
      <c r="O17" s="146">
        <f t="shared" si="0"/>
        <v>0</v>
      </c>
      <c r="P17" s="153"/>
    </row>
    <row r="18" spans="1:16" ht="14.5" customHeight="1">
      <c r="A18" s="175">
        <v>40919</v>
      </c>
      <c r="B18" s="148" t="s">
        <v>56</v>
      </c>
      <c r="C18" s="149"/>
      <c r="D18" s="150"/>
      <c r="E18" s="151"/>
      <c r="F18" s="152"/>
      <c r="G18" s="152"/>
      <c r="H18" s="152"/>
      <c r="I18" s="152"/>
      <c r="J18" s="152"/>
      <c r="K18" s="152"/>
      <c r="L18" s="152"/>
      <c r="M18" s="152"/>
      <c r="N18" s="145"/>
      <c r="O18" s="146">
        <f t="shared" si="0"/>
        <v>0</v>
      </c>
      <c r="P18" s="153"/>
    </row>
    <row r="19" spans="1:16" ht="14.5" customHeight="1">
      <c r="A19" s="175">
        <v>40920</v>
      </c>
      <c r="B19" s="148" t="s">
        <v>56</v>
      </c>
      <c r="C19" s="149"/>
      <c r="D19" s="150"/>
      <c r="E19" s="151"/>
      <c r="F19" s="152"/>
      <c r="G19" s="152"/>
      <c r="H19" s="152"/>
      <c r="I19" s="152"/>
      <c r="J19" s="152"/>
      <c r="K19" s="152"/>
      <c r="L19" s="152"/>
      <c r="M19" s="152"/>
      <c r="N19" s="145"/>
      <c r="O19" s="146">
        <f t="shared" si="0"/>
        <v>0</v>
      </c>
      <c r="P19" s="153"/>
    </row>
    <row r="20" spans="1:16" ht="14.5" customHeight="1">
      <c r="A20" s="175">
        <v>40921</v>
      </c>
      <c r="B20" s="148" t="s">
        <v>56</v>
      </c>
      <c r="C20" s="149"/>
      <c r="D20" s="150"/>
      <c r="E20" s="151"/>
      <c r="F20" s="152"/>
      <c r="G20" s="152"/>
      <c r="H20" s="152"/>
      <c r="I20" s="152"/>
      <c r="J20" s="152"/>
      <c r="K20" s="152"/>
      <c r="L20" s="152"/>
      <c r="M20" s="152"/>
      <c r="N20" s="145"/>
      <c r="O20" s="146">
        <f t="shared" si="0"/>
        <v>0</v>
      </c>
      <c r="P20" s="153"/>
    </row>
    <row r="21" spans="1:16" ht="14.5" customHeight="1">
      <c r="A21" s="175">
        <v>40922</v>
      </c>
      <c r="B21" s="148"/>
      <c r="C21" s="149"/>
      <c r="D21" s="150"/>
      <c r="E21" s="151"/>
      <c r="F21" s="152"/>
      <c r="G21" s="152"/>
      <c r="H21" s="152"/>
      <c r="I21" s="152"/>
      <c r="J21" s="152"/>
      <c r="K21" s="152"/>
      <c r="L21" s="152"/>
      <c r="M21" s="152"/>
      <c r="N21" s="145"/>
      <c r="O21" s="146">
        <f t="shared" si="0"/>
        <v>0</v>
      </c>
      <c r="P21" s="153"/>
    </row>
    <row r="22" spans="1:16" ht="14.5" customHeight="1">
      <c r="A22" s="175">
        <v>40923</v>
      </c>
      <c r="B22" s="148"/>
      <c r="C22" s="149"/>
      <c r="D22" s="150"/>
      <c r="E22" s="151"/>
      <c r="F22" s="152"/>
      <c r="G22" s="152"/>
      <c r="H22" s="152"/>
      <c r="I22" s="152"/>
      <c r="J22" s="152"/>
      <c r="K22" s="152"/>
      <c r="L22" s="152"/>
      <c r="M22" s="152"/>
      <c r="N22" s="145"/>
      <c r="O22" s="146">
        <f t="shared" si="0"/>
        <v>0</v>
      </c>
      <c r="P22" s="153"/>
    </row>
    <row r="23" spans="1:16" ht="14.5" customHeight="1">
      <c r="A23" s="175">
        <v>40924</v>
      </c>
      <c r="B23" s="148" t="s">
        <v>56</v>
      </c>
      <c r="C23" s="149"/>
      <c r="D23" s="150"/>
      <c r="E23" s="151"/>
      <c r="F23" s="152"/>
      <c r="G23" s="152"/>
      <c r="H23" s="152"/>
      <c r="I23" s="152"/>
      <c r="J23" s="152"/>
      <c r="K23" s="152"/>
      <c r="L23" s="152"/>
      <c r="M23" s="152"/>
      <c r="N23" s="145"/>
      <c r="O23" s="146">
        <f t="shared" si="0"/>
        <v>0</v>
      </c>
      <c r="P23" s="153"/>
    </row>
    <row r="24" spans="1:16" ht="14.5" customHeight="1">
      <c r="A24" s="175">
        <v>40925</v>
      </c>
      <c r="B24" s="148" t="s">
        <v>56</v>
      </c>
      <c r="C24" s="149"/>
      <c r="D24" s="150"/>
      <c r="E24" s="151"/>
      <c r="F24" s="152"/>
      <c r="G24" s="152"/>
      <c r="H24" s="152"/>
      <c r="I24" s="152"/>
      <c r="J24" s="152"/>
      <c r="K24" s="152"/>
      <c r="L24" s="152"/>
      <c r="M24" s="152"/>
      <c r="N24" s="145"/>
      <c r="O24" s="146">
        <f t="shared" si="0"/>
        <v>0</v>
      </c>
      <c r="P24" s="153"/>
    </row>
    <row r="25" spans="1:16" ht="14.5" customHeight="1">
      <c r="A25" s="175">
        <v>40926</v>
      </c>
      <c r="B25" s="148" t="s">
        <v>56</v>
      </c>
      <c r="C25" s="149"/>
      <c r="D25" s="150"/>
      <c r="E25" s="151"/>
      <c r="F25" s="152"/>
      <c r="G25" s="152"/>
      <c r="H25" s="152"/>
      <c r="I25" s="152"/>
      <c r="J25" s="152"/>
      <c r="K25" s="152"/>
      <c r="L25" s="152"/>
      <c r="M25" s="152"/>
      <c r="N25" s="145"/>
      <c r="O25" s="146">
        <f t="shared" si="0"/>
        <v>0</v>
      </c>
      <c r="P25" s="153"/>
    </row>
    <row r="26" spans="1:16" ht="14.5" customHeight="1">
      <c r="A26" s="175">
        <v>40927</v>
      </c>
      <c r="B26" s="148" t="s">
        <v>56</v>
      </c>
      <c r="C26" s="149"/>
      <c r="D26" s="150"/>
      <c r="E26" s="151"/>
      <c r="F26" s="152"/>
      <c r="G26" s="152"/>
      <c r="H26" s="152"/>
      <c r="I26" s="152"/>
      <c r="J26" s="152"/>
      <c r="K26" s="152"/>
      <c r="L26" s="152"/>
      <c r="M26" s="152"/>
      <c r="N26" s="145"/>
      <c r="O26" s="146">
        <f t="shared" si="0"/>
        <v>0</v>
      </c>
      <c r="P26" s="153"/>
    </row>
    <row r="27" spans="1:16" ht="14.5" customHeight="1">
      <c r="A27" s="175">
        <v>40928</v>
      </c>
      <c r="B27" s="148" t="s">
        <v>56</v>
      </c>
      <c r="C27" s="149"/>
      <c r="D27" s="150"/>
      <c r="E27" s="151"/>
      <c r="F27" s="152"/>
      <c r="G27" s="152"/>
      <c r="H27" s="152"/>
      <c r="I27" s="152"/>
      <c r="J27" s="152"/>
      <c r="K27" s="152"/>
      <c r="L27" s="152"/>
      <c r="M27" s="152"/>
      <c r="N27" s="145"/>
      <c r="O27" s="146">
        <f t="shared" si="0"/>
        <v>0</v>
      </c>
      <c r="P27" s="153"/>
    </row>
    <row r="28" spans="1:16" ht="14.5" customHeight="1">
      <c r="A28" s="175">
        <v>40929</v>
      </c>
      <c r="B28" s="148"/>
      <c r="C28" s="149"/>
      <c r="D28" s="150"/>
      <c r="E28" s="151"/>
      <c r="F28" s="152"/>
      <c r="G28" s="152"/>
      <c r="H28" s="152"/>
      <c r="I28" s="152"/>
      <c r="J28" s="152"/>
      <c r="K28" s="152"/>
      <c r="L28" s="152"/>
      <c r="M28" s="152"/>
      <c r="N28" s="145"/>
      <c r="O28" s="146">
        <f t="shared" si="0"/>
        <v>0</v>
      </c>
      <c r="P28" s="153"/>
    </row>
    <row r="29" spans="1:16" ht="14.5" customHeight="1">
      <c r="A29" s="175">
        <v>40930</v>
      </c>
      <c r="B29" s="148"/>
      <c r="C29" s="149"/>
      <c r="D29" s="150"/>
      <c r="E29" s="151"/>
      <c r="F29" s="152"/>
      <c r="G29" s="152"/>
      <c r="H29" s="152"/>
      <c r="I29" s="152"/>
      <c r="J29" s="152"/>
      <c r="K29" s="152"/>
      <c r="L29" s="152"/>
      <c r="M29" s="152"/>
      <c r="N29" s="145"/>
      <c r="O29" s="146">
        <f t="shared" si="0"/>
        <v>0</v>
      </c>
      <c r="P29" s="154"/>
    </row>
    <row r="30" spans="1:16" ht="14.5" customHeight="1">
      <c r="A30" s="175">
        <v>40931</v>
      </c>
      <c r="B30" s="148" t="s">
        <v>56</v>
      </c>
      <c r="C30" s="149"/>
      <c r="D30" s="150"/>
      <c r="E30" s="151"/>
      <c r="F30" s="152"/>
      <c r="G30" s="152"/>
      <c r="H30" s="152"/>
      <c r="I30" s="152"/>
      <c r="J30" s="152"/>
      <c r="K30" s="152"/>
      <c r="L30" s="152"/>
      <c r="M30" s="152"/>
      <c r="N30" s="145"/>
      <c r="O30" s="146">
        <f t="shared" si="0"/>
        <v>0</v>
      </c>
      <c r="P30" s="153"/>
    </row>
    <row r="31" spans="1:16" ht="14.5" customHeight="1">
      <c r="A31" s="175">
        <v>40932</v>
      </c>
      <c r="B31" s="148" t="s">
        <v>56</v>
      </c>
      <c r="C31" s="149"/>
      <c r="D31" s="150"/>
      <c r="E31" s="151"/>
      <c r="F31" s="152"/>
      <c r="G31" s="152"/>
      <c r="H31" s="152"/>
      <c r="I31" s="152"/>
      <c r="J31" s="152"/>
      <c r="K31" s="152"/>
      <c r="L31" s="152"/>
      <c r="M31" s="152"/>
      <c r="N31" s="145"/>
      <c r="O31" s="146">
        <f t="shared" si="0"/>
        <v>0</v>
      </c>
      <c r="P31" s="153"/>
    </row>
    <row r="32" spans="1:16" ht="14.5" customHeight="1">
      <c r="A32" s="175">
        <v>40933</v>
      </c>
      <c r="B32" s="148" t="s">
        <v>56</v>
      </c>
      <c r="C32" s="149"/>
      <c r="D32" s="150"/>
      <c r="E32" s="151"/>
      <c r="F32" s="152"/>
      <c r="G32" s="152"/>
      <c r="H32" s="152"/>
      <c r="I32" s="152"/>
      <c r="J32" s="152"/>
      <c r="K32" s="152"/>
      <c r="L32" s="152"/>
      <c r="M32" s="152"/>
      <c r="N32" s="145"/>
      <c r="O32" s="146">
        <f t="shared" si="0"/>
        <v>0</v>
      </c>
      <c r="P32" s="153"/>
    </row>
    <row r="33" spans="1:16" ht="14.5" customHeight="1">
      <c r="A33" s="175">
        <v>40934</v>
      </c>
      <c r="B33" s="148" t="s">
        <v>56</v>
      </c>
      <c r="C33" s="149"/>
      <c r="D33" s="150"/>
      <c r="E33" s="151"/>
      <c r="F33" s="152"/>
      <c r="G33" s="152"/>
      <c r="H33" s="152"/>
      <c r="I33" s="152"/>
      <c r="J33" s="152"/>
      <c r="K33" s="152"/>
      <c r="L33" s="152"/>
      <c r="M33" s="152"/>
      <c r="N33" s="145"/>
      <c r="O33" s="146">
        <f t="shared" si="0"/>
        <v>0</v>
      </c>
      <c r="P33" s="153"/>
    </row>
    <row r="34" spans="1:16" ht="14.5" customHeight="1">
      <c r="A34" s="175">
        <v>40935</v>
      </c>
      <c r="B34" s="148" t="s">
        <v>56</v>
      </c>
      <c r="C34" s="149"/>
      <c r="D34" s="150"/>
      <c r="E34" s="151"/>
      <c r="F34" s="152"/>
      <c r="G34" s="152"/>
      <c r="H34" s="152"/>
      <c r="I34" s="152"/>
      <c r="J34" s="152"/>
      <c r="K34" s="152"/>
      <c r="L34" s="152"/>
      <c r="M34" s="152"/>
      <c r="N34" s="145"/>
      <c r="O34" s="146">
        <f t="shared" si="0"/>
        <v>0</v>
      </c>
      <c r="P34" s="153"/>
    </row>
    <row r="35" spans="1:16" ht="14.5" customHeight="1">
      <c r="A35" s="175">
        <v>40936</v>
      </c>
      <c r="B35" s="148"/>
      <c r="C35" s="149"/>
      <c r="D35" s="150"/>
      <c r="E35" s="151"/>
      <c r="F35" s="152"/>
      <c r="G35" s="152"/>
      <c r="H35" s="152"/>
      <c r="I35" s="152"/>
      <c r="J35" s="152"/>
      <c r="K35" s="152"/>
      <c r="L35" s="152"/>
      <c r="M35" s="152"/>
      <c r="N35" s="145"/>
      <c r="O35" s="146">
        <f t="shared" si="0"/>
        <v>0</v>
      </c>
      <c r="P35" s="153"/>
    </row>
    <row r="36" spans="1:16" ht="14.5" customHeight="1">
      <c r="A36" s="175">
        <v>40937</v>
      </c>
      <c r="B36" s="148"/>
      <c r="C36" s="149"/>
      <c r="D36" s="150"/>
      <c r="E36" s="151"/>
      <c r="F36" s="152"/>
      <c r="G36" s="152"/>
      <c r="H36" s="152"/>
      <c r="I36" s="152"/>
      <c r="J36" s="152"/>
      <c r="K36" s="152"/>
      <c r="L36" s="152"/>
      <c r="M36" s="152"/>
      <c r="N36" s="145"/>
      <c r="O36" s="146">
        <f t="shared" si="0"/>
        <v>0</v>
      </c>
      <c r="P36" s="153"/>
    </row>
    <row r="37" spans="1:16" ht="14.5" customHeight="1">
      <c r="A37" s="175">
        <v>40938</v>
      </c>
      <c r="B37" s="148" t="s">
        <v>56</v>
      </c>
      <c r="C37" s="149"/>
      <c r="D37" s="150"/>
      <c r="E37" s="151"/>
      <c r="F37" s="152"/>
      <c r="G37" s="152"/>
      <c r="H37" s="152"/>
      <c r="I37" s="152"/>
      <c r="J37" s="152"/>
      <c r="K37" s="152"/>
      <c r="L37" s="152"/>
      <c r="M37" s="152"/>
      <c r="N37" s="145"/>
      <c r="O37" s="146">
        <f t="shared" si="0"/>
        <v>0</v>
      </c>
      <c r="P37" s="153"/>
    </row>
    <row r="38" spans="1:16" ht="14.5" customHeight="1" thickBot="1">
      <c r="A38" s="175">
        <v>40939</v>
      </c>
      <c r="B38" s="148" t="s">
        <v>56</v>
      </c>
      <c r="C38" s="149"/>
      <c r="D38" s="150"/>
      <c r="E38" s="151"/>
      <c r="F38" s="152"/>
      <c r="G38" s="152"/>
      <c r="H38" s="152"/>
      <c r="I38" s="152"/>
      <c r="J38" s="152"/>
      <c r="K38" s="152"/>
      <c r="L38" s="152"/>
      <c r="M38" s="152"/>
      <c r="N38" s="145"/>
      <c r="O38" s="146">
        <f t="shared" si="0"/>
        <v>0</v>
      </c>
      <c r="P38" s="155" t="s">
        <v>4</v>
      </c>
    </row>
    <row r="39" spans="1:16" ht="14.5" customHeight="1" thickBot="1">
      <c r="A39" s="156"/>
      <c r="B39" s="157"/>
      <c r="C39" s="158"/>
      <c r="D39" s="158" t="s">
        <v>30</v>
      </c>
      <c r="E39" s="159">
        <f t="shared" ref="E39:O39" si="1">SUM(E8:E38)</f>
        <v>0</v>
      </c>
      <c r="F39" s="159">
        <f t="shared" si="1"/>
        <v>0</v>
      </c>
      <c r="G39" s="159">
        <f t="shared" si="1"/>
        <v>0</v>
      </c>
      <c r="H39" s="159">
        <f t="shared" si="1"/>
        <v>0</v>
      </c>
      <c r="I39" s="159">
        <f t="shared" si="1"/>
        <v>0</v>
      </c>
      <c r="J39" s="159">
        <f t="shared" si="1"/>
        <v>0</v>
      </c>
      <c r="K39" s="159">
        <f t="shared" si="1"/>
        <v>0</v>
      </c>
      <c r="L39" s="159">
        <f t="shared" si="1"/>
        <v>0</v>
      </c>
      <c r="M39" s="159">
        <f t="shared" si="1"/>
        <v>0</v>
      </c>
      <c r="N39" s="159">
        <f t="shared" si="1"/>
        <v>0</v>
      </c>
      <c r="O39" s="160">
        <f t="shared" si="1"/>
        <v>0</v>
      </c>
      <c r="P39" s="161">
        <f>A39*STARTSIDA!C33/5</f>
        <v>0</v>
      </c>
    </row>
    <row r="40" spans="1:16" ht="20" customHeight="1">
      <c r="A40" s="162" t="s">
        <v>26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3" t="s">
        <v>5</v>
      </c>
      <c r="P40" s="164">
        <f>O39-P39</f>
        <v>0</v>
      </c>
    </row>
    <row r="41" spans="1:16" ht="14.25" customHeight="1">
      <c r="A41" s="165"/>
      <c r="B41" s="128"/>
      <c r="C41" s="128"/>
      <c r="D41" s="128"/>
      <c r="E41" s="166"/>
      <c r="F41" s="166"/>
      <c r="G41" s="166"/>
      <c r="H41" s="166"/>
      <c r="I41" s="166"/>
      <c r="J41" s="166"/>
      <c r="K41" s="166"/>
      <c r="L41" s="166"/>
      <c r="M41" s="166"/>
      <c r="N41" s="166"/>
    </row>
    <row r="42" spans="1:16" ht="0.75" customHeight="1">
      <c r="A42" s="165"/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</row>
    <row r="43" spans="1:16" ht="18" customHeight="1">
      <c r="A43" s="168" t="s">
        <v>33</v>
      </c>
      <c r="B43" s="169"/>
      <c r="D43" s="128"/>
      <c r="E43" s="166"/>
      <c r="F43" s="166"/>
      <c r="G43" s="166"/>
      <c r="H43" s="166"/>
      <c r="I43" s="166"/>
      <c r="J43" s="166"/>
      <c r="K43" s="166"/>
      <c r="L43" s="166"/>
      <c r="M43" s="166"/>
      <c r="N43" s="166"/>
    </row>
    <row r="44" spans="1:16" ht="18" customHeight="1">
      <c r="A44" s="168" t="s">
        <v>34</v>
      </c>
      <c r="B44" s="169"/>
      <c r="D44" s="128"/>
      <c r="E44" s="166"/>
      <c r="F44" s="166"/>
      <c r="G44" s="166"/>
      <c r="H44" s="166"/>
      <c r="I44" s="166"/>
      <c r="J44" s="166"/>
      <c r="K44" s="166"/>
      <c r="L44" s="166"/>
      <c r="M44" s="166"/>
      <c r="N44" s="166"/>
    </row>
    <row r="45" spans="1:16" ht="18" customHeight="1">
      <c r="D45" s="128"/>
      <c r="E45" s="166"/>
      <c r="F45" s="166"/>
      <c r="G45" s="166"/>
      <c r="H45" s="166"/>
      <c r="I45" s="166"/>
      <c r="J45" s="166"/>
      <c r="K45" s="166"/>
      <c r="L45" s="166"/>
      <c r="M45" s="166"/>
      <c r="N45" s="166"/>
    </row>
    <row r="46" spans="1:16" ht="18" customHeight="1">
      <c r="A46" s="165"/>
      <c r="B46" s="128"/>
      <c r="C46" s="128"/>
      <c r="D46" s="128"/>
      <c r="E46" s="166"/>
      <c r="F46" s="166"/>
      <c r="G46" s="166"/>
      <c r="H46" s="166"/>
      <c r="I46" s="166"/>
      <c r="J46" s="166"/>
      <c r="K46" s="166"/>
      <c r="L46" s="166"/>
      <c r="M46" s="166"/>
      <c r="N46" s="166"/>
    </row>
    <row r="47" spans="1:16" ht="18" customHeight="1">
      <c r="A47" s="165"/>
      <c r="B47" s="128"/>
      <c r="C47" s="128"/>
      <c r="D47" s="128"/>
      <c r="E47" s="166"/>
      <c r="F47" s="166"/>
      <c r="G47" s="166"/>
      <c r="H47" s="166"/>
      <c r="I47" s="166"/>
      <c r="J47" s="166"/>
      <c r="K47" s="166"/>
      <c r="L47" s="166"/>
      <c r="M47" s="166"/>
      <c r="N47" s="166"/>
    </row>
    <row r="48" spans="1:16" ht="18" customHeight="1">
      <c r="A48" s="165"/>
      <c r="B48" s="128"/>
      <c r="C48" s="128"/>
      <c r="D48" s="128"/>
      <c r="E48" s="166"/>
      <c r="F48" s="166"/>
      <c r="G48" s="166"/>
      <c r="H48" s="166"/>
      <c r="I48" s="166"/>
      <c r="J48" s="166"/>
      <c r="K48" s="166"/>
      <c r="L48" s="166"/>
      <c r="M48" s="166"/>
      <c r="N48" s="166"/>
    </row>
    <row r="49" spans="1:14" ht="18" customHeight="1">
      <c r="A49" s="165"/>
      <c r="B49" s="170"/>
      <c r="C49" s="170"/>
      <c r="D49" s="170"/>
      <c r="E49" s="166"/>
      <c r="F49" s="166"/>
      <c r="G49" s="166"/>
      <c r="H49" s="166"/>
      <c r="I49" s="166"/>
      <c r="J49" s="166"/>
      <c r="K49" s="166"/>
      <c r="L49" s="166"/>
      <c r="M49" s="166"/>
      <c r="N49" s="166"/>
    </row>
    <row r="51" spans="1:14" ht="15">
      <c r="A51" s="165"/>
      <c r="B51" s="170"/>
      <c r="C51" s="170"/>
      <c r="D51" s="170"/>
      <c r="E51" s="128"/>
      <c r="F51" s="128"/>
      <c r="G51" s="128"/>
      <c r="H51" s="128"/>
      <c r="I51" s="128"/>
      <c r="J51" s="128"/>
      <c r="K51" s="128"/>
      <c r="L51" s="128"/>
      <c r="M51" s="128"/>
      <c r="N51" s="128"/>
    </row>
    <row r="52" spans="1:14" ht="15">
      <c r="B52" s="171"/>
      <c r="C52" s="171"/>
      <c r="D52" s="171"/>
      <c r="E52" s="172"/>
      <c r="F52" s="172"/>
      <c r="G52" s="172"/>
      <c r="H52" s="172"/>
      <c r="I52" s="172"/>
      <c r="J52" s="172"/>
      <c r="K52" s="172"/>
      <c r="L52" s="172"/>
      <c r="M52" s="172"/>
      <c r="N52" s="172"/>
    </row>
    <row r="54" spans="1:14">
      <c r="B54" s="171"/>
      <c r="C54" s="171"/>
      <c r="D54" s="171"/>
    </row>
  </sheetData>
  <sheetProtection password="CF3F" sheet="1" objects="1" scenarios="1"/>
  <mergeCells count="1">
    <mergeCell ref="C7:D7"/>
  </mergeCells>
  <phoneticPr fontId="47" type="noConversion"/>
  <conditionalFormatting sqref="A8:A12 A14:A38">
    <cfRule type="expression" dxfId="876" priority="142">
      <formula>WEEKDAY(A8,2)&gt;5</formula>
    </cfRule>
  </conditionalFormatting>
  <conditionalFormatting sqref="A9:A12 A14:A38">
    <cfRule type="expression" priority="141">
      <formula>WEEKDAY(7)</formula>
    </cfRule>
  </conditionalFormatting>
  <conditionalFormatting sqref="D1">
    <cfRule type="expression" dxfId="875" priority="130">
      <formula>SUM(E8:E38)&gt;0</formula>
    </cfRule>
  </conditionalFormatting>
  <conditionalFormatting sqref="D2">
    <cfRule type="expression" dxfId="874" priority="129">
      <formula>SUM(F8:F38)&gt;0</formula>
    </cfRule>
  </conditionalFormatting>
  <conditionalFormatting sqref="D3">
    <cfRule type="expression" dxfId="873" priority="128">
      <formula>SUM(G8:G38)&gt;0</formula>
    </cfRule>
  </conditionalFormatting>
  <conditionalFormatting sqref="D5">
    <cfRule type="expression" dxfId="872" priority="127">
      <formula>SUM(I8:I38)&gt;0</formula>
    </cfRule>
  </conditionalFormatting>
  <conditionalFormatting sqref="D4">
    <cfRule type="expression" dxfId="871" priority="126">
      <formula>SUM(H8:H38)&gt;0</formula>
    </cfRule>
  </conditionalFormatting>
  <conditionalFormatting sqref="J1">
    <cfRule type="expression" dxfId="870" priority="125">
      <formula>SUM(J8:J38)&gt;0</formula>
    </cfRule>
  </conditionalFormatting>
  <conditionalFormatting sqref="J2">
    <cfRule type="expression" dxfId="869" priority="124">
      <formula>SUM(K8:K38)&gt;0</formula>
    </cfRule>
  </conditionalFormatting>
  <conditionalFormatting sqref="J3">
    <cfRule type="expression" dxfId="868" priority="123">
      <formula>SUM(L8:L38)&gt;0</formula>
    </cfRule>
  </conditionalFormatting>
  <conditionalFormatting sqref="J4">
    <cfRule type="expression" dxfId="867" priority="122">
      <formula>SUM(M8:M38)&gt;0</formula>
    </cfRule>
  </conditionalFormatting>
  <conditionalFormatting sqref="J5">
    <cfRule type="expression" dxfId="866" priority="121">
      <formula>SUM(N8:N38)&gt;0</formula>
    </cfRule>
  </conditionalFormatting>
  <conditionalFormatting sqref="O8">
    <cfRule type="cellIs" dxfId="865" priority="119" operator="lessThan">
      <formula>D8</formula>
    </cfRule>
    <cfRule type="cellIs" dxfId="864" priority="120" operator="greaterThan">
      <formula>D8</formula>
    </cfRule>
  </conditionalFormatting>
  <conditionalFormatting sqref="O9">
    <cfRule type="cellIs" dxfId="863" priority="59" operator="lessThan">
      <formula>D9</formula>
    </cfRule>
    <cfRule type="cellIs" dxfId="862" priority="60" operator="greaterThan">
      <formula>D9</formula>
    </cfRule>
  </conditionalFormatting>
  <conditionalFormatting sqref="O10">
    <cfRule type="cellIs" dxfId="861" priority="57" operator="lessThan">
      <formula>D10</formula>
    </cfRule>
    <cfRule type="cellIs" dxfId="860" priority="58" operator="greaterThan">
      <formula>D10</formula>
    </cfRule>
  </conditionalFormatting>
  <conditionalFormatting sqref="O11">
    <cfRule type="cellIs" dxfId="859" priority="55" operator="lessThan">
      <formula>D11</formula>
    </cfRule>
    <cfRule type="cellIs" dxfId="858" priority="56" operator="greaterThan">
      <formula>D11</formula>
    </cfRule>
  </conditionalFormatting>
  <conditionalFormatting sqref="O12">
    <cfRule type="cellIs" dxfId="857" priority="53" operator="lessThan">
      <formula>D12</formula>
    </cfRule>
    <cfRule type="cellIs" dxfId="856" priority="54" operator="greaterThan">
      <formula>D12</formula>
    </cfRule>
  </conditionalFormatting>
  <conditionalFormatting sqref="O13">
    <cfRule type="cellIs" dxfId="855" priority="51" operator="lessThan">
      <formula>D13</formula>
    </cfRule>
    <cfRule type="cellIs" dxfId="854" priority="52" operator="greaterThan">
      <formula>D13</formula>
    </cfRule>
  </conditionalFormatting>
  <conditionalFormatting sqref="O14">
    <cfRule type="cellIs" dxfId="853" priority="49" operator="lessThan">
      <formula>D14</formula>
    </cfRule>
    <cfRule type="cellIs" dxfId="852" priority="50" operator="greaterThan">
      <formula>D14</formula>
    </cfRule>
  </conditionalFormatting>
  <conditionalFormatting sqref="O15">
    <cfRule type="cellIs" dxfId="851" priority="47" operator="lessThan">
      <formula>D15</formula>
    </cfRule>
    <cfRule type="cellIs" dxfId="850" priority="48" operator="greaterThan">
      <formula>D15</formula>
    </cfRule>
  </conditionalFormatting>
  <conditionalFormatting sqref="O16">
    <cfRule type="cellIs" dxfId="849" priority="45" operator="lessThan">
      <formula>D16</formula>
    </cfRule>
    <cfRule type="cellIs" dxfId="848" priority="46" operator="greaterThan">
      <formula>D16</formula>
    </cfRule>
  </conditionalFormatting>
  <conditionalFormatting sqref="O17">
    <cfRule type="cellIs" dxfId="847" priority="43" operator="lessThan">
      <formula>D17</formula>
    </cfRule>
    <cfRule type="cellIs" dxfId="846" priority="44" operator="greaterThan">
      <formula>D17</formula>
    </cfRule>
  </conditionalFormatting>
  <conditionalFormatting sqref="O18">
    <cfRule type="cellIs" dxfId="845" priority="41" operator="lessThan">
      <formula>D18</formula>
    </cfRule>
    <cfRule type="cellIs" dxfId="844" priority="42" operator="greaterThan">
      <formula>D18</formula>
    </cfRule>
  </conditionalFormatting>
  <conditionalFormatting sqref="O19">
    <cfRule type="cellIs" dxfId="843" priority="39" operator="lessThan">
      <formula>D19</formula>
    </cfRule>
    <cfRule type="cellIs" dxfId="842" priority="40" operator="greaterThan">
      <formula>D19</formula>
    </cfRule>
  </conditionalFormatting>
  <conditionalFormatting sqref="O20">
    <cfRule type="cellIs" dxfId="841" priority="37" operator="lessThan">
      <formula>D20</formula>
    </cfRule>
    <cfRule type="cellIs" dxfId="840" priority="38" operator="greaterThan">
      <formula>D20</formula>
    </cfRule>
  </conditionalFormatting>
  <conditionalFormatting sqref="O21">
    <cfRule type="cellIs" dxfId="839" priority="35" operator="lessThan">
      <formula>D21</formula>
    </cfRule>
    <cfRule type="cellIs" dxfId="838" priority="36" operator="greaterThan">
      <formula>D21</formula>
    </cfRule>
  </conditionalFormatting>
  <conditionalFormatting sqref="O22">
    <cfRule type="cellIs" dxfId="837" priority="33" operator="lessThan">
      <formula>D22</formula>
    </cfRule>
    <cfRule type="cellIs" dxfId="836" priority="34" operator="greaterThan">
      <formula>D22</formula>
    </cfRule>
  </conditionalFormatting>
  <conditionalFormatting sqref="O23">
    <cfRule type="cellIs" dxfId="835" priority="31" operator="lessThan">
      <formula>D23</formula>
    </cfRule>
    <cfRule type="cellIs" dxfId="834" priority="32" operator="greaterThan">
      <formula>D23</formula>
    </cfRule>
  </conditionalFormatting>
  <conditionalFormatting sqref="O24">
    <cfRule type="cellIs" dxfId="833" priority="29" operator="lessThan">
      <formula>D24</formula>
    </cfRule>
    <cfRule type="cellIs" dxfId="832" priority="30" operator="greaterThan">
      <formula>D24</formula>
    </cfRule>
  </conditionalFormatting>
  <conditionalFormatting sqref="O25">
    <cfRule type="cellIs" dxfId="831" priority="27" operator="lessThan">
      <formula>D25</formula>
    </cfRule>
    <cfRule type="cellIs" dxfId="830" priority="28" operator="greaterThan">
      <formula>D25</formula>
    </cfRule>
  </conditionalFormatting>
  <conditionalFormatting sqref="O26">
    <cfRule type="cellIs" dxfId="829" priority="25" operator="lessThan">
      <formula>D26</formula>
    </cfRule>
    <cfRule type="cellIs" dxfId="828" priority="26" operator="greaterThan">
      <formula>D26</formula>
    </cfRule>
  </conditionalFormatting>
  <conditionalFormatting sqref="O27">
    <cfRule type="cellIs" dxfId="827" priority="23" operator="lessThan">
      <formula>D27</formula>
    </cfRule>
    <cfRule type="cellIs" dxfId="826" priority="24" operator="greaterThan">
      <formula>D27</formula>
    </cfRule>
  </conditionalFormatting>
  <conditionalFormatting sqref="O28">
    <cfRule type="cellIs" dxfId="825" priority="21" operator="lessThan">
      <formula>D28</formula>
    </cfRule>
    <cfRule type="cellIs" dxfId="824" priority="22" operator="greaterThan">
      <formula>D28</formula>
    </cfRule>
  </conditionalFormatting>
  <conditionalFormatting sqref="O29">
    <cfRule type="cellIs" dxfId="823" priority="19" operator="lessThan">
      <formula>D29</formula>
    </cfRule>
    <cfRule type="cellIs" dxfId="822" priority="20" operator="greaterThan">
      <formula>D29</formula>
    </cfRule>
  </conditionalFormatting>
  <conditionalFormatting sqref="O30">
    <cfRule type="cellIs" dxfId="821" priority="17" operator="lessThan">
      <formula>D30</formula>
    </cfRule>
    <cfRule type="cellIs" dxfId="820" priority="18" operator="greaterThan">
      <formula>D30</formula>
    </cfRule>
  </conditionalFormatting>
  <conditionalFormatting sqref="O31">
    <cfRule type="cellIs" dxfId="819" priority="15" operator="lessThan">
      <formula>D31</formula>
    </cfRule>
    <cfRule type="cellIs" dxfId="818" priority="16" operator="greaterThan">
      <formula>D31</formula>
    </cfRule>
  </conditionalFormatting>
  <conditionalFormatting sqref="O32">
    <cfRule type="cellIs" dxfId="817" priority="13" operator="lessThan">
      <formula>D32</formula>
    </cfRule>
    <cfRule type="cellIs" dxfId="816" priority="14" operator="greaterThan">
      <formula>D32</formula>
    </cfRule>
  </conditionalFormatting>
  <conditionalFormatting sqref="O33">
    <cfRule type="cellIs" dxfId="815" priority="11" operator="lessThan">
      <formula>D33</formula>
    </cfRule>
    <cfRule type="cellIs" dxfId="814" priority="12" operator="greaterThan">
      <formula>D33</formula>
    </cfRule>
  </conditionalFormatting>
  <conditionalFormatting sqref="O34">
    <cfRule type="cellIs" dxfId="813" priority="9" operator="lessThan">
      <formula>D34</formula>
    </cfRule>
    <cfRule type="cellIs" dxfId="812" priority="10" operator="greaterThan">
      <formula>D34</formula>
    </cfRule>
  </conditionalFormatting>
  <conditionalFormatting sqref="O35">
    <cfRule type="cellIs" dxfId="811" priority="7" operator="lessThan">
      <formula>D35</formula>
    </cfRule>
    <cfRule type="cellIs" dxfId="810" priority="8" operator="greaterThan">
      <formula>D35</formula>
    </cfRule>
  </conditionalFormatting>
  <conditionalFormatting sqref="O36">
    <cfRule type="cellIs" dxfId="809" priority="5" operator="lessThan">
      <formula>D36</formula>
    </cfRule>
    <cfRule type="cellIs" dxfId="808" priority="6" operator="greaterThan">
      <formula>D36</formula>
    </cfRule>
  </conditionalFormatting>
  <conditionalFormatting sqref="O37">
    <cfRule type="cellIs" dxfId="807" priority="3" operator="lessThan">
      <formula>D37</formula>
    </cfRule>
    <cfRule type="cellIs" dxfId="806" priority="4" operator="greaterThan">
      <formula>D37</formula>
    </cfRule>
  </conditionalFormatting>
  <conditionalFormatting sqref="O38">
    <cfRule type="cellIs" dxfId="805" priority="1" operator="lessThan">
      <formula>D38</formula>
    </cfRule>
    <cfRule type="cellIs" dxfId="804" priority="2" operator="greaterThan">
      <formula>D38</formula>
    </cfRule>
  </conditionalFormatting>
  <dataValidations xWindow="608" yWindow="338" count="2">
    <dataValidation errorStyle="information" allowBlank="1" showInputMessage="1" showErrorMessage="1" sqref="B13"/>
    <dataValidation operator="equal" allowBlank="1" showInputMessage="1" showErrorMessage="1" errorTitle="Total arbetstid" error="Den totala arbetstiden måste överrensstämma med den totala arbetstiden i kolumn AI." promptTitle="Totala arbetstid" prompt="Mata här in den totala arbetstiden per dag som du själv räknat ihop. Den totala arbetstiden måste överrensstämma med den totala arbetstiden i kolumn AI. Detta är bara en kontroll." sqref="D8:D38"/>
  </dataValidations>
  <pageMargins left="0.15748031496062992" right="0.19685039370078741" top="0" bottom="0" header="0" footer="0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3" enableFormatConditionsCalculation="0"/>
  <dimension ref="A1:AY54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1" sqref="B1"/>
    </sheetView>
  </sheetViews>
  <sheetFormatPr baseColWidth="10" defaultColWidth="8.83203125" defaultRowHeight="14"/>
  <cols>
    <col min="1" max="1" width="4.33203125" style="2" customWidth="1"/>
    <col min="2" max="2" width="50.6640625" style="2" customWidth="1"/>
    <col min="3" max="3" width="25.6640625" style="2" customWidth="1"/>
    <col min="4" max="14" width="5.33203125" style="2" customWidth="1"/>
    <col min="15" max="15" width="5.6640625" style="2" customWidth="1"/>
    <col min="16" max="16" width="18.33203125" style="2" customWidth="1"/>
    <col min="17" max="17" width="3.5" customWidth="1"/>
    <col min="18" max="18" width="9.1640625" customWidth="1"/>
    <col min="19" max="19" width="34.5" customWidth="1"/>
    <col min="20" max="20" width="95.6640625" customWidth="1"/>
    <col min="21" max="21" width="8.6640625" customWidth="1"/>
    <col min="22" max="22" width="6.6640625" customWidth="1"/>
    <col min="23" max="23" width="9.1640625" customWidth="1"/>
    <col min="24" max="24" width="34.5" customWidth="1"/>
    <col min="25" max="25" width="95.6640625" customWidth="1"/>
    <col min="26" max="26" width="8.6640625" customWidth="1"/>
    <col min="27" max="27" width="6.6640625" customWidth="1"/>
    <col min="28" max="28" width="9.1640625" customWidth="1"/>
    <col min="29" max="29" width="25.6640625" customWidth="1"/>
    <col min="30" max="30" width="95.6640625" customWidth="1"/>
    <col min="31" max="31" width="8.6640625" customWidth="1"/>
    <col min="32" max="32" width="6.6640625" customWidth="1"/>
    <col min="52" max="16384" width="8.83203125" style="2"/>
  </cols>
  <sheetData>
    <row r="1" spans="1:16" ht="11" customHeight="1">
      <c r="B1" s="2" t="s">
        <v>54</v>
      </c>
      <c r="C1" s="77"/>
      <c r="D1" s="180" t="str">
        <f>IF(STARTSIDA!B8&gt;" ","1  tim:","")</f>
        <v>1  tim:</v>
      </c>
      <c r="E1" s="125" t="str">
        <f>IF(E39&gt;0,E39,"")</f>
        <v/>
      </c>
      <c r="F1" s="181" t="str">
        <f>IF(D1&gt;" ",STARTSIDA!B8,"")</f>
        <v>90-46136 Yrkesproffs i Sv.finland 2</v>
      </c>
      <c r="G1" s="126"/>
      <c r="H1" s="126"/>
      <c r="I1" s="126"/>
      <c r="J1" s="180" t="str">
        <f>IF(STARTSIDA!B13&gt;" ","6 tim:","")</f>
        <v/>
      </c>
      <c r="K1" s="125" t="str">
        <f>IF(J39&gt;0,J39,"")</f>
        <v/>
      </c>
      <c r="L1" s="181" t="str">
        <f>IF(J1&gt;" ",STARTSIDA!B13,"")</f>
        <v/>
      </c>
      <c r="M1" s="78"/>
      <c r="N1" s="78"/>
      <c r="O1"/>
      <c r="P1"/>
    </row>
    <row r="2" spans="1:16" ht="11" customHeight="1">
      <c r="B2" s="69">
        <f>UPPFÖLJNING!P15</f>
        <v>0</v>
      </c>
      <c r="C2" s="77"/>
      <c r="D2" s="180" t="str">
        <f>IF(STARTSIDA!B9&gt;" ","2  tim:","")</f>
        <v/>
      </c>
      <c r="E2" s="125" t="str">
        <f>IF(F39&gt;0,F39,"")</f>
        <v/>
      </c>
      <c r="F2" s="181" t="str">
        <f>IF(D2&gt;" ",STARTSIDA!B9,"")</f>
        <v/>
      </c>
      <c r="G2" s="126"/>
      <c r="H2" s="126"/>
      <c r="I2" s="126"/>
      <c r="J2" s="180" t="str">
        <f>IF(STARTSIDA!B14&gt;" ","7 tim:","")</f>
        <v/>
      </c>
      <c r="K2" s="125" t="str">
        <f>IF(K39&gt;0,K39,"")</f>
        <v/>
      </c>
      <c r="L2" s="181" t="str">
        <f>IF(J2&gt;" ",STARTSIDA!B14,"")</f>
        <v/>
      </c>
      <c r="M2" s="78"/>
      <c r="N2" s="78"/>
      <c r="O2"/>
      <c r="P2"/>
    </row>
    <row r="3" spans="1:16" ht="11" customHeight="1">
      <c r="C3" s="77"/>
      <c r="D3" s="180" t="str">
        <f>IF(STARTSIDA!B10&gt;" ","3  tim:","")</f>
        <v/>
      </c>
      <c r="E3" s="125" t="str">
        <f>IF(G39&gt;0,G39,"")</f>
        <v/>
      </c>
      <c r="F3" s="181" t="str">
        <f>IF(D3&gt;" ",STARTSIDA!B10,"")</f>
        <v/>
      </c>
      <c r="G3" s="126"/>
      <c r="H3" s="126"/>
      <c r="I3" s="126"/>
      <c r="J3" s="180" t="str">
        <f>IF(STARTSIDA!B15&gt;" ","8 tim:","")</f>
        <v/>
      </c>
      <c r="K3" s="125" t="str">
        <f>IF(L39&gt;0,L39,"")</f>
        <v/>
      </c>
      <c r="L3" s="181" t="str">
        <f>IF(J3&gt;" ",STARTSIDA!B15,"")</f>
        <v/>
      </c>
      <c r="M3" s="78"/>
      <c r="N3" s="78"/>
      <c r="O3"/>
      <c r="P3"/>
    </row>
    <row r="4" spans="1:16" ht="11" customHeight="1">
      <c r="C4" s="77"/>
      <c r="D4" s="180" t="str">
        <f>IF(STARTSIDA!B11&gt;" ","4  tim:","")</f>
        <v/>
      </c>
      <c r="E4" s="125" t="str">
        <f>IF(H39&gt;0,H39,"")</f>
        <v/>
      </c>
      <c r="F4" s="181" t="str">
        <f>IF(D4&gt;" ",STARTSIDA!B11,"")</f>
        <v/>
      </c>
      <c r="G4" s="126"/>
      <c r="H4" s="126"/>
      <c r="I4" s="126"/>
      <c r="J4" s="180" t="str">
        <f>IF(STARTSIDA!B16&gt;" ","9 tim:","")</f>
        <v/>
      </c>
      <c r="K4" s="125" t="str">
        <f>IF(M39&gt;0,M39,"")</f>
        <v/>
      </c>
      <c r="L4" s="181" t="str">
        <f>IF(J4&gt;" ",STARTSIDA!B16,"")</f>
        <v/>
      </c>
      <c r="M4" s="78"/>
      <c r="N4" s="78"/>
      <c r="O4"/>
      <c r="P4"/>
    </row>
    <row r="5" spans="1:16" ht="11" customHeight="1">
      <c r="C5" s="77"/>
      <c r="D5" s="180" t="str">
        <f>IF(STARTSIDA!B12&gt;" ","5  tim:","")</f>
        <v/>
      </c>
      <c r="E5" s="125" t="str">
        <f>IF(I39&gt;0,I39,"")</f>
        <v/>
      </c>
      <c r="F5" s="181" t="str">
        <f>IF(D5&gt;" ",STARTSIDA!B12,"")</f>
        <v/>
      </c>
      <c r="G5" s="126"/>
      <c r="H5" s="126"/>
      <c r="I5" s="126"/>
      <c r="J5" s="180" t="str">
        <f>IF(STARTSIDA!B17&gt;" ","10 tim:","")</f>
        <v>10 tim:</v>
      </c>
      <c r="K5" s="125" t="str">
        <f>IF(N39&gt;0,N39,"")</f>
        <v/>
      </c>
      <c r="L5" s="181" t="str">
        <f>IF(J5&gt;" ",STARTSIDA!B17,"")</f>
        <v>Övrigt arbete</v>
      </c>
      <c r="M5" s="78"/>
      <c r="N5" s="78"/>
      <c r="O5"/>
      <c r="P5"/>
    </row>
    <row r="6" spans="1:16" ht="17" customHeight="1" thickBot="1">
      <c r="A6" s="13"/>
      <c r="B6" s="14" t="str">
        <f>STARTSIDA!B4</f>
        <v>Namn Namn</v>
      </c>
      <c r="C6" s="173" t="str">
        <f>UPPFÖLJNING!A15</f>
        <v>Februari 2012</v>
      </c>
      <c r="D6" s="76"/>
      <c r="E6" s="112"/>
      <c r="F6" s="76"/>
      <c r="G6" s="76"/>
      <c r="H6" s="76"/>
      <c r="I6" s="76"/>
      <c r="J6"/>
      <c r="K6"/>
      <c r="L6"/>
      <c r="M6" s="76"/>
      <c r="N6" s="76"/>
      <c r="O6" s="114"/>
      <c r="P6" s="79"/>
    </row>
    <row r="7" spans="1:16" ht="26" customHeight="1" thickBot="1">
      <c r="A7" s="16" t="s">
        <v>0</v>
      </c>
      <c r="B7" s="17" t="s">
        <v>1</v>
      </c>
      <c r="C7" s="186" t="s">
        <v>31</v>
      </c>
      <c r="D7" s="187"/>
      <c r="E7" s="103">
        <v>1</v>
      </c>
      <c r="F7" s="80">
        <v>2</v>
      </c>
      <c r="G7" s="80">
        <v>3</v>
      </c>
      <c r="H7" s="80">
        <v>4</v>
      </c>
      <c r="I7" s="80">
        <v>5</v>
      </c>
      <c r="J7" s="80">
        <v>6</v>
      </c>
      <c r="K7" s="80">
        <v>7</v>
      </c>
      <c r="L7" s="80">
        <v>8</v>
      </c>
      <c r="M7" s="80">
        <v>9</v>
      </c>
      <c r="N7" s="80">
        <v>10</v>
      </c>
      <c r="O7" s="104" t="s">
        <v>2</v>
      </c>
      <c r="P7" s="82" t="s">
        <v>3</v>
      </c>
    </row>
    <row r="8" spans="1:16" ht="14.5" customHeight="1">
      <c r="A8" s="175">
        <v>40940</v>
      </c>
      <c r="B8" s="73"/>
      <c r="C8" s="100"/>
      <c r="D8" s="101"/>
      <c r="E8" s="98"/>
      <c r="F8" s="84"/>
      <c r="G8" s="84"/>
      <c r="H8" s="84"/>
      <c r="I8" s="84"/>
      <c r="J8" s="84"/>
      <c r="K8" s="84"/>
      <c r="L8" s="84"/>
      <c r="M8" s="84"/>
      <c r="N8" s="84"/>
      <c r="O8" s="146">
        <f t="shared" ref="O8:O38" si="0">SUM(E8:N8)</f>
        <v>0</v>
      </c>
      <c r="P8" s="97"/>
    </row>
    <row r="9" spans="1:16" ht="14.5" customHeight="1">
      <c r="A9" s="175">
        <v>40941</v>
      </c>
      <c r="B9" s="74"/>
      <c r="C9" s="83"/>
      <c r="D9" s="102"/>
      <c r="E9" s="99"/>
      <c r="F9" s="85"/>
      <c r="G9" s="85"/>
      <c r="H9" s="85"/>
      <c r="I9" s="85"/>
      <c r="J9" s="85"/>
      <c r="K9" s="85"/>
      <c r="L9" s="85"/>
      <c r="M9" s="85"/>
      <c r="N9" s="84"/>
      <c r="O9" s="146">
        <f t="shared" si="0"/>
        <v>0</v>
      </c>
      <c r="P9" s="86"/>
    </row>
    <row r="10" spans="1:16" ht="14.5" customHeight="1">
      <c r="A10" s="175">
        <v>40942</v>
      </c>
      <c r="B10" s="74"/>
      <c r="C10" s="83"/>
      <c r="D10" s="102"/>
      <c r="E10" s="99"/>
      <c r="F10" s="85"/>
      <c r="G10" s="85"/>
      <c r="H10" s="85"/>
      <c r="I10" s="85"/>
      <c r="J10" s="85"/>
      <c r="K10" s="85"/>
      <c r="L10" s="85"/>
      <c r="M10" s="85"/>
      <c r="N10" s="84"/>
      <c r="O10" s="146">
        <f t="shared" si="0"/>
        <v>0</v>
      </c>
      <c r="P10" s="86"/>
    </row>
    <row r="11" spans="1:16" ht="14.5" customHeight="1">
      <c r="A11" s="175">
        <v>40943</v>
      </c>
      <c r="B11" s="21"/>
      <c r="C11" s="83"/>
      <c r="D11" s="102"/>
      <c r="E11" s="98"/>
      <c r="F11" s="84"/>
      <c r="G11" s="84"/>
      <c r="H11" s="84"/>
      <c r="I11" s="84"/>
      <c r="J11" s="84"/>
      <c r="K11" s="84"/>
      <c r="L11" s="84"/>
      <c r="M11" s="84"/>
      <c r="N11" s="84"/>
      <c r="O11" s="146">
        <f t="shared" si="0"/>
        <v>0</v>
      </c>
      <c r="P11" s="97"/>
    </row>
    <row r="12" spans="1:16" ht="14.5" customHeight="1">
      <c r="A12" s="175">
        <v>40944</v>
      </c>
      <c r="B12" s="21"/>
      <c r="C12" s="83"/>
      <c r="D12" s="102"/>
      <c r="E12" s="99"/>
      <c r="F12" s="85"/>
      <c r="G12" s="85"/>
      <c r="H12" s="85"/>
      <c r="I12" s="85"/>
      <c r="J12" s="85"/>
      <c r="K12" s="85"/>
      <c r="L12" s="85"/>
      <c r="M12" s="85"/>
      <c r="N12" s="84"/>
      <c r="O12" s="146">
        <f t="shared" si="0"/>
        <v>0</v>
      </c>
      <c r="P12" s="86"/>
    </row>
    <row r="13" spans="1:16" ht="14.5" customHeight="1">
      <c r="A13" s="175">
        <v>40945</v>
      </c>
      <c r="B13" s="75"/>
      <c r="C13" s="83"/>
      <c r="D13" s="102"/>
      <c r="E13" s="99"/>
      <c r="F13" s="85"/>
      <c r="G13" s="85"/>
      <c r="H13" s="85"/>
      <c r="I13" s="85"/>
      <c r="J13" s="85"/>
      <c r="K13" s="85"/>
      <c r="L13" s="85"/>
      <c r="M13" s="85"/>
      <c r="N13" s="84"/>
      <c r="O13" s="146">
        <f t="shared" si="0"/>
        <v>0</v>
      </c>
      <c r="P13" s="86"/>
    </row>
    <row r="14" spans="1:16" ht="14.5" customHeight="1">
      <c r="A14" s="175">
        <v>40946</v>
      </c>
      <c r="B14" s="21"/>
      <c r="C14" s="83"/>
      <c r="D14" s="102"/>
      <c r="E14" s="99"/>
      <c r="F14" s="85"/>
      <c r="G14" s="85"/>
      <c r="H14" s="85"/>
      <c r="I14" s="85"/>
      <c r="J14" s="85"/>
      <c r="K14" s="85"/>
      <c r="L14" s="85"/>
      <c r="M14" s="85"/>
      <c r="N14" s="84"/>
      <c r="O14" s="146">
        <f t="shared" si="0"/>
        <v>0</v>
      </c>
      <c r="P14" s="86"/>
    </row>
    <row r="15" spans="1:16" ht="14.5" customHeight="1">
      <c r="A15" s="175">
        <v>40947</v>
      </c>
      <c r="B15" s="21"/>
      <c r="C15" s="83"/>
      <c r="D15" s="102"/>
      <c r="E15" s="99"/>
      <c r="F15" s="85"/>
      <c r="G15" s="85"/>
      <c r="H15" s="85"/>
      <c r="I15" s="85"/>
      <c r="J15" s="85"/>
      <c r="K15" s="85"/>
      <c r="L15" s="85"/>
      <c r="M15" s="85"/>
      <c r="N15" s="84"/>
      <c r="O15" s="146">
        <f t="shared" si="0"/>
        <v>0</v>
      </c>
      <c r="P15" s="86"/>
    </row>
    <row r="16" spans="1:16" ht="14.5" customHeight="1">
      <c r="A16" s="175">
        <v>40948</v>
      </c>
      <c r="B16" s="74"/>
      <c r="C16" s="83"/>
      <c r="D16" s="102"/>
      <c r="E16" s="99"/>
      <c r="F16" s="85"/>
      <c r="G16" s="85"/>
      <c r="H16" s="85"/>
      <c r="I16" s="85"/>
      <c r="J16" s="85"/>
      <c r="K16" s="85"/>
      <c r="L16" s="85"/>
      <c r="M16" s="85"/>
      <c r="N16" s="84"/>
      <c r="O16" s="146">
        <f t="shared" si="0"/>
        <v>0</v>
      </c>
      <c r="P16" s="86"/>
    </row>
    <row r="17" spans="1:16" ht="14.5" customHeight="1">
      <c r="A17" s="175">
        <v>40949</v>
      </c>
      <c r="B17" s="75"/>
      <c r="C17" s="83"/>
      <c r="D17" s="102"/>
      <c r="E17" s="99"/>
      <c r="F17" s="85"/>
      <c r="G17" s="85"/>
      <c r="H17" s="85"/>
      <c r="I17" s="85"/>
      <c r="J17" s="85"/>
      <c r="K17" s="85"/>
      <c r="L17" s="85"/>
      <c r="M17" s="85"/>
      <c r="N17" s="84"/>
      <c r="O17" s="146">
        <f t="shared" si="0"/>
        <v>0</v>
      </c>
      <c r="P17" s="86"/>
    </row>
    <row r="18" spans="1:16" ht="14.5" customHeight="1">
      <c r="A18" s="175">
        <v>40950</v>
      </c>
      <c r="B18" s="75"/>
      <c r="C18" s="83"/>
      <c r="D18" s="102"/>
      <c r="E18" s="99"/>
      <c r="F18" s="85"/>
      <c r="G18" s="85"/>
      <c r="H18" s="85"/>
      <c r="I18" s="85"/>
      <c r="J18" s="85"/>
      <c r="K18" s="85"/>
      <c r="L18" s="85"/>
      <c r="M18" s="85"/>
      <c r="N18" s="84"/>
      <c r="O18" s="146">
        <f t="shared" si="0"/>
        <v>0</v>
      </c>
      <c r="P18" s="86"/>
    </row>
    <row r="19" spans="1:16" ht="14.5" customHeight="1">
      <c r="A19" s="175">
        <v>40951</v>
      </c>
      <c r="B19" s="75"/>
      <c r="C19" s="83"/>
      <c r="D19" s="102"/>
      <c r="E19" s="99"/>
      <c r="F19" s="85"/>
      <c r="G19" s="85"/>
      <c r="H19" s="85"/>
      <c r="I19" s="85"/>
      <c r="J19" s="85"/>
      <c r="K19" s="85"/>
      <c r="L19" s="85"/>
      <c r="M19" s="85"/>
      <c r="N19" s="84"/>
      <c r="O19" s="146">
        <f t="shared" si="0"/>
        <v>0</v>
      </c>
      <c r="P19" s="86"/>
    </row>
    <row r="20" spans="1:16" ht="14.5" customHeight="1">
      <c r="A20" s="175">
        <v>40952</v>
      </c>
      <c r="B20" s="75"/>
      <c r="C20" s="83"/>
      <c r="D20" s="102"/>
      <c r="E20" s="99"/>
      <c r="F20" s="85"/>
      <c r="G20" s="85"/>
      <c r="H20" s="85"/>
      <c r="I20" s="85"/>
      <c r="J20" s="85"/>
      <c r="K20" s="85"/>
      <c r="L20" s="85"/>
      <c r="M20" s="85"/>
      <c r="N20" s="84"/>
      <c r="O20" s="146">
        <f t="shared" si="0"/>
        <v>0</v>
      </c>
      <c r="P20" s="86"/>
    </row>
    <row r="21" spans="1:16" ht="14.5" customHeight="1">
      <c r="A21" s="175">
        <v>40953</v>
      </c>
      <c r="B21" s="75"/>
      <c r="C21" s="83"/>
      <c r="D21" s="102"/>
      <c r="E21" s="99"/>
      <c r="F21" s="85"/>
      <c r="G21" s="85"/>
      <c r="H21" s="85"/>
      <c r="I21" s="85"/>
      <c r="J21" s="85"/>
      <c r="K21" s="85"/>
      <c r="L21" s="85"/>
      <c r="M21" s="85"/>
      <c r="N21" s="84"/>
      <c r="O21" s="146">
        <f t="shared" si="0"/>
        <v>0</v>
      </c>
      <c r="P21" s="86"/>
    </row>
    <row r="22" spans="1:16" ht="14.5" customHeight="1">
      <c r="A22" s="175">
        <v>40954</v>
      </c>
      <c r="B22" s="75"/>
      <c r="C22" s="83"/>
      <c r="D22" s="102"/>
      <c r="E22" s="99"/>
      <c r="F22" s="85"/>
      <c r="G22" s="85"/>
      <c r="H22" s="85"/>
      <c r="I22" s="85"/>
      <c r="J22" s="85"/>
      <c r="K22" s="85"/>
      <c r="L22" s="85"/>
      <c r="M22" s="85"/>
      <c r="N22" s="84"/>
      <c r="O22" s="146">
        <f t="shared" si="0"/>
        <v>0</v>
      </c>
      <c r="P22" s="86"/>
    </row>
    <row r="23" spans="1:16" ht="14.5" customHeight="1">
      <c r="A23" s="175">
        <v>40955</v>
      </c>
      <c r="B23" s="75"/>
      <c r="C23" s="83"/>
      <c r="D23" s="102"/>
      <c r="E23" s="99"/>
      <c r="F23" s="85"/>
      <c r="G23" s="85"/>
      <c r="H23" s="85"/>
      <c r="I23" s="85"/>
      <c r="J23" s="85"/>
      <c r="K23" s="85"/>
      <c r="L23" s="85"/>
      <c r="M23" s="85"/>
      <c r="N23" s="84"/>
      <c r="O23" s="146">
        <f t="shared" si="0"/>
        <v>0</v>
      </c>
      <c r="P23" s="86"/>
    </row>
    <row r="24" spans="1:16" ht="14.5" customHeight="1">
      <c r="A24" s="175">
        <v>40956</v>
      </c>
      <c r="B24" s="75"/>
      <c r="C24" s="83"/>
      <c r="D24" s="102"/>
      <c r="E24" s="99"/>
      <c r="F24" s="85"/>
      <c r="G24" s="85"/>
      <c r="H24" s="85"/>
      <c r="I24" s="85"/>
      <c r="J24" s="85"/>
      <c r="K24" s="85"/>
      <c r="L24" s="85"/>
      <c r="M24" s="85"/>
      <c r="N24" s="84"/>
      <c r="O24" s="146">
        <f t="shared" si="0"/>
        <v>0</v>
      </c>
      <c r="P24" s="86"/>
    </row>
    <row r="25" spans="1:16" ht="14.5" customHeight="1">
      <c r="A25" s="175">
        <v>40957</v>
      </c>
      <c r="B25" s="75"/>
      <c r="C25" s="83"/>
      <c r="D25" s="102"/>
      <c r="E25" s="99"/>
      <c r="F25" s="85"/>
      <c r="G25" s="85"/>
      <c r="H25" s="85"/>
      <c r="I25" s="85"/>
      <c r="J25" s="85"/>
      <c r="K25" s="85"/>
      <c r="L25" s="85"/>
      <c r="M25" s="85"/>
      <c r="N25" s="84"/>
      <c r="O25" s="146">
        <f t="shared" si="0"/>
        <v>0</v>
      </c>
      <c r="P25" s="86"/>
    </row>
    <row r="26" spans="1:16" ht="14.5" customHeight="1">
      <c r="A26" s="175">
        <v>40958</v>
      </c>
      <c r="B26" s="75"/>
      <c r="C26" s="83"/>
      <c r="D26" s="102"/>
      <c r="E26" s="99"/>
      <c r="F26" s="85"/>
      <c r="G26" s="85"/>
      <c r="H26" s="85"/>
      <c r="I26" s="85"/>
      <c r="J26" s="85"/>
      <c r="K26" s="85"/>
      <c r="L26" s="85"/>
      <c r="M26" s="85"/>
      <c r="N26" s="84"/>
      <c r="O26" s="146">
        <f t="shared" si="0"/>
        <v>0</v>
      </c>
      <c r="P26" s="86"/>
    </row>
    <row r="27" spans="1:16" ht="14.5" customHeight="1">
      <c r="A27" s="175">
        <v>40959</v>
      </c>
      <c r="B27" s="75"/>
      <c r="C27" s="83"/>
      <c r="D27" s="102"/>
      <c r="E27" s="99"/>
      <c r="F27" s="85"/>
      <c r="G27" s="85"/>
      <c r="H27" s="85"/>
      <c r="I27" s="85"/>
      <c r="J27" s="85"/>
      <c r="K27" s="85"/>
      <c r="L27" s="85"/>
      <c r="M27" s="85"/>
      <c r="N27" s="84"/>
      <c r="O27" s="146">
        <f t="shared" si="0"/>
        <v>0</v>
      </c>
      <c r="P27" s="86"/>
    </row>
    <row r="28" spans="1:16" ht="14.5" customHeight="1">
      <c r="A28" s="175">
        <v>40960</v>
      </c>
      <c r="B28" s="75"/>
      <c r="C28" s="83"/>
      <c r="D28" s="102"/>
      <c r="E28" s="99"/>
      <c r="F28" s="85"/>
      <c r="G28" s="85"/>
      <c r="H28" s="85"/>
      <c r="I28" s="85"/>
      <c r="J28" s="85"/>
      <c r="K28" s="85"/>
      <c r="L28" s="85"/>
      <c r="M28" s="85"/>
      <c r="N28" s="84"/>
      <c r="O28" s="146">
        <f t="shared" si="0"/>
        <v>0</v>
      </c>
      <c r="P28" s="86"/>
    </row>
    <row r="29" spans="1:16" ht="14.5" customHeight="1">
      <c r="A29" s="175">
        <v>40961</v>
      </c>
      <c r="B29" s="75"/>
      <c r="C29" s="83"/>
      <c r="D29" s="102"/>
      <c r="E29" s="99"/>
      <c r="F29" s="85"/>
      <c r="G29" s="85"/>
      <c r="H29" s="85"/>
      <c r="I29" s="85"/>
      <c r="J29" s="85"/>
      <c r="K29" s="85"/>
      <c r="L29" s="85"/>
      <c r="M29" s="85"/>
      <c r="N29" s="84"/>
      <c r="O29" s="146">
        <f t="shared" si="0"/>
        <v>0</v>
      </c>
      <c r="P29" s="87"/>
    </row>
    <row r="30" spans="1:16" ht="14.5" customHeight="1">
      <c r="A30" s="175">
        <v>40962</v>
      </c>
      <c r="B30" s="75"/>
      <c r="C30" s="83"/>
      <c r="D30" s="102"/>
      <c r="E30" s="99"/>
      <c r="F30" s="85"/>
      <c r="G30" s="85"/>
      <c r="H30" s="85"/>
      <c r="I30" s="85"/>
      <c r="J30" s="85"/>
      <c r="K30" s="85"/>
      <c r="L30" s="85"/>
      <c r="M30" s="85"/>
      <c r="N30" s="84"/>
      <c r="O30" s="146">
        <f t="shared" si="0"/>
        <v>0</v>
      </c>
      <c r="P30" s="86"/>
    </row>
    <row r="31" spans="1:16" ht="14.5" customHeight="1">
      <c r="A31" s="175">
        <v>40963</v>
      </c>
      <c r="B31" s="75"/>
      <c r="C31" s="83"/>
      <c r="D31" s="102"/>
      <c r="E31" s="99"/>
      <c r="F31" s="85"/>
      <c r="G31" s="85"/>
      <c r="H31" s="85"/>
      <c r="I31" s="85"/>
      <c r="J31" s="85"/>
      <c r="K31" s="85"/>
      <c r="L31" s="85"/>
      <c r="M31" s="85"/>
      <c r="N31" s="84"/>
      <c r="O31" s="146">
        <f t="shared" si="0"/>
        <v>0</v>
      </c>
      <c r="P31" s="86"/>
    </row>
    <row r="32" spans="1:16" ht="14.5" customHeight="1">
      <c r="A32" s="175">
        <v>40964</v>
      </c>
      <c r="B32" s="75"/>
      <c r="C32" s="83"/>
      <c r="D32" s="102"/>
      <c r="E32" s="99"/>
      <c r="F32" s="85"/>
      <c r="G32" s="85"/>
      <c r="H32" s="85"/>
      <c r="I32" s="85"/>
      <c r="J32" s="85"/>
      <c r="K32" s="85"/>
      <c r="L32" s="85"/>
      <c r="M32" s="85"/>
      <c r="N32" s="84"/>
      <c r="O32" s="146">
        <f t="shared" si="0"/>
        <v>0</v>
      </c>
      <c r="P32" s="86"/>
    </row>
    <row r="33" spans="1:16" ht="14.5" customHeight="1">
      <c r="A33" s="175">
        <v>40965</v>
      </c>
      <c r="B33" s="75"/>
      <c r="C33" s="83"/>
      <c r="D33" s="102"/>
      <c r="E33" s="99"/>
      <c r="F33" s="85"/>
      <c r="G33" s="85"/>
      <c r="H33" s="85"/>
      <c r="I33" s="85"/>
      <c r="J33" s="85"/>
      <c r="K33" s="85"/>
      <c r="L33" s="85"/>
      <c r="M33" s="85"/>
      <c r="N33" s="84"/>
      <c r="O33" s="146">
        <f t="shared" si="0"/>
        <v>0</v>
      </c>
      <c r="P33" s="86"/>
    </row>
    <row r="34" spans="1:16" ht="14.5" customHeight="1">
      <c r="A34" s="175">
        <v>40966</v>
      </c>
      <c r="B34" s="75"/>
      <c r="C34" s="83"/>
      <c r="D34" s="102"/>
      <c r="E34" s="99"/>
      <c r="F34" s="85"/>
      <c r="G34" s="85"/>
      <c r="H34" s="85"/>
      <c r="I34" s="85"/>
      <c r="J34" s="85"/>
      <c r="K34" s="85"/>
      <c r="L34" s="85"/>
      <c r="M34" s="85"/>
      <c r="N34" s="84"/>
      <c r="O34" s="146">
        <f t="shared" si="0"/>
        <v>0</v>
      </c>
      <c r="P34" s="86"/>
    </row>
    <row r="35" spans="1:16" ht="14.5" customHeight="1">
      <c r="A35" s="175">
        <v>40967</v>
      </c>
      <c r="B35" s="75"/>
      <c r="C35" s="83"/>
      <c r="D35" s="102"/>
      <c r="E35" s="99"/>
      <c r="F35" s="85"/>
      <c r="G35" s="85"/>
      <c r="H35" s="85"/>
      <c r="I35" s="85"/>
      <c r="J35" s="85"/>
      <c r="K35" s="85"/>
      <c r="L35" s="85"/>
      <c r="M35" s="85"/>
      <c r="N35" s="84"/>
      <c r="O35" s="146">
        <f t="shared" si="0"/>
        <v>0</v>
      </c>
      <c r="P35" s="86"/>
    </row>
    <row r="36" spans="1:16" ht="14.5" customHeight="1">
      <c r="A36" s="175">
        <v>40968</v>
      </c>
      <c r="B36" s="75"/>
      <c r="C36" s="83"/>
      <c r="D36" s="102"/>
      <c r="E36" s="99"/>
      <c r="F36" s="85"/>
      <c r="G36" s="85"/>
      <c r="H36" s="85"/>
      <c r="I36" s="85"/>
      <c r="J36" s="85"/>
      <c r="K36" s="85"/>
      <c r="L36" s="85"/>
      <c r="M36" s="85"/>
      <c r="N36" s="84"/>
      <c r="O36" s="146">
        <f t="shared" si="0"/>
        <v>0</v>
      </c>
      <c r="P36" s="86"/>
    </row>
    <row r="37" spans="1:16" ht="14.5" customHeight="1">
      <c r="A37" s="175"/>
      <c r="B37" s="75"/>
      <c r="C37" s="83"/>
      <c r="D37" s="102"/>
      <c r="E37" s="99"/>
      <c r="F37" s="85"/>
      <c r="G37" s="85"/>
      <c r="H37" s="85"/>
      <c r="I37" s="85"/>
      <c r="J37" s="85"/>
      <c r="K37" s="85"/>
      <c r="L37" s="85"/>
      <c r="M37" s="85"/>
      <c r="N37" s="84"/>
      <c r="O37" s="146">
        <f t="shared" si="0"/>
        <v>0</v>
      </c>
      <c r="P37" s="86"/>
    </row>
    <row r="38" spans="1:16" ht="14.5" customHeight="1" thickBot="1">
      <c r="A38" s="175"/>
      <c r="B38" s="75"/>
      <c r="C38" s="83"/>
      <c r="D38" s="102"/>
      <c r="E38" s="99"/>
      <c r="F38" s="85"/>
      <c r="G38" s="85"/>
      <c r="H38" s="85"/>
      <c r="I38" s="85"/>
      <c r="J38" s="85"/>
      <c r="K38" s="85"/>
      <c r="L38" s="85"/>
      <c r="M38" s="85"/>
      <c r="N38" s="84"/>
      <c r="O38" s="146">
        <f t="shared" si="0"/>
        <v>0</v>
      </c>
      <c r="P38" s="88" t="s">
        <v>4</v>
      </c>
    </row>
    <row r="39" spans="1:16" ht="14.5" customHeight="1" thickBot="1">
      <c r="A39" s="110"/>
      <c r="B39" s="23"/>
      <c r="C39" s="89"/>
      <c r="D39" s="89" t="s">
        <v>30</v>
      </c>
      <c r="E39" s="90">
        <f t="shared" ref="E39:N39" si="1">SUM(E8:E38)</f>
        <v>0</v>
      </c>
      <c r="F39" s="90">
        <f t="shared" si="1"/>
        <v>0</v>
      </c>
      <c r="G39" s="90">
        <f t="shared" si="1"/>
        <v>0</v>
      </c>
      <c r="H39" s="90">
        <f t="shared" si="1"/>
        <v>0</v>
      </c>
      <c r="I39" s="90">
        <f t="shared" si="1"/>
        <v>0</v>
      </c>
      <c r="J39" s="90">
        <f t="shared" si="1"/>
        <v>0</v>
      </c>
      <c r="K39" s="90">
        <f t="shared" si="1"/>
        <v>0</v>
      </c>
      <c r="L39" s="90">
        <f t="shared" si="1"/>
        <v>0</v>
      </c>
      <c r="M39" s="90">
        <f t="shared" si="1"/>
        <v>0</v>
      </c>
      <c r="N39" s="90">
        <f t="shared" si="1"/>
        <v>0</v>
      </c>
      <c r="O39" s="106">
        <f t="shared" ref="O39" si="2">SUM(O8:O38)</f>
        <v>0</v>
      </c>
      <c r="P39" s="105">
        <f>A39*STARTSIDA!C33/5</f>
        <v>0</v>
      </c>
    </row>
    <row r="40" spans="1:16" ht="20" customHeight="1">
      <c r="A40" s="24" t="s">
        <v>26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 t="s">
        <v>5</v>
      </c>
      <c r="P40" s="26">
        <f>O39-P39</f>
        <v>0</v>
      </c>
    </row>
    <row r="41" spans="1:16" ht="14.25" customHeight="1">
      <c r="A41" s="27"/>
      <c r="B41" s="28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6" ht="0.75" customHeight="1">
      <c r="A42" s="2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6" ht="18" customHeight="1">
      <c r="A43" s="111" t="s">
        <v>33</v>
      </c>
      <c r="B43" s="109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6" ht="18" customHeight="1">
      <c r="A44" s="111" t="s">
        <v>34</v>
      </c>
      <c r="B44" s="109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6" ht="18" customHeight="1">
      <c r="A45" s="27"/>
      <c r="B45" s="28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6" ht="18" customHeight="1">
      <c r="A46" s="27"/>
      <c r="B46" s="28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6" ht="18" customHeight="1">
      <c r="A47" s="27"/>
      <c r="B47" s="28"/>
      <c r="C47" s="28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6" ht="18" customHeight="1">
      <c r="A48" s="27"/>
      <c r="B48" s="28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ht="18" customHeight="1">
      <c r="A49" s="27"/>
      <c r="B49" s="30"/>
      <c r="C49" s="30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1" spans="1:13" ht="15">
      <c r="A51" s="27"/>
      <c r="B51" s="30"/>
      <c r="C51" s="30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15"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  <c r="M52" s="1"/>
    </row>
    <row r="54" spans="1:13">
      <c r="B54" s="8"/>
      <c r="C54" s="8"/>
    </row>
  </sheetData>
  <sheetProtection password="CF3F" sheet="1" objects="1" scenarios="1"/>
  <mergeCells count="1">
    <mergeCell ref="C7:D7"/>
  </mergeCells>
  <phoneticPr fontId="0" type="noConversion"/>
  <conditionalFormatting sqref="A8:A38">
    <cfRule type="expression" dxfId="803" priority="216">
      <formula>WEEKDAY(A8,2)&gt;5</formula>
    </cfRule>
  </conditionalFormatting>
  <conditionalFormatting sqref="A8:A38">
    <cfRule type="expression" priority="215">
      <formula>WEEKDAY(7)</formula>
    </cfRule>
  </conditionalFormatting>
  <conditionalFormatting sqref="D1">
    <cfRule type="expression" dxfId="802" priority="194">
      <formula>SUM(E8:E38)&gt;0</formula>
    </cfRule>
  </conditionalFormatting>
  <conditionalFormatting sqref="D2">
    <cfRule type="expression" dxfId="801" priority="193">
      <formula>SUM(F8:F38)&gt;0</formula>
    </cfRule>
  </conditionalFormatting>
  <conditionalFormatting sqref="D3">
    <cfRule type="expression" dxfId="800" priority="192">
      <formula>SUM(G8:G38)&gt;0</formula>
    </cfRule>
  </conditionalFormatting>
  <conditionalFormatting sqref="D5">
    <cfRule type="expression" dxfId="799" priority="191">
      <formula>SUM(I8:I38)&gt;0</formula>
    </cfRule>
  </conditionalFormatting>
  <conditionalFormatting sqref="D4">
    <cfRule type="expression" dxfId="798" priority="190">
      <formula>SUM(H8:H38)&gt;0</formula>
    </cfRule>
  </conditionalFormatting>
  <conditionalFormatting sqref="J1">
    <cfRule type="expression" dxfId="797" priority="189">
      <formula>SUM(J8:J38)&gt;0</formula>
    </cfRule>
  </conditionalFormatting>
  <conditionalFormatting sqref="J2">
    <cfRule type="expression" dxfId="796" priority="188">
      <formula>SUM(K8:K38)&gt;0</formula>
    </cfRule>
  </conditionalFormatting>
  <conditionalFormatting sqref="J3">
    <cfRule type="expression" dxfId="795" priority="187">
      <formula>SUM(L8:L38)&gt;0</formula>
    </cfRule>
  </conditionalFormatting>
  <conditionalFormatting sqref="J4">
    <cfRule type="expression" dxfId="794" priority="186">
      <formula>SUM(M8:M38)&gt;0</formula>
    </cfRule>
  </conditionalFormatting>
  <conditionalFormatting sqref="J5">
    <cfRule type="expression" dxfId="793" priority="185">
      <formula>SUM(N8:N38)&gt;0</formula>
    </cfRule>
  </conditionalFormatting>
  <conditionalFormatting sqref="O8">
    <cfRule type="cellIs" dxfId="792" priority="61" operator="lessThan">
      <formula>D8</formula>
    </cfRule>
    <cfRule type="cellIs" dxfId="791" priority="62" operator="greaterThan">
      <formula>D8</formula>
    </cfRule>
  </conditionalFormatting>
  <conditionalFormatting sqref="O9">
    <cfRule type="cellIs" dxfId="790" priority="59" operator="lessThan">
      <formula>D9</formula>
    </cfRule>
    <cfRule type="cellIs" dxfId="789" priority="60" operator="greaterThan">
      <formula>D9</formula>
    </cfRule>
  </conditionalFormatting>
  <conditionalFormatting sqref="O10">
    <cfRule type="cellIs" dxfId="788" priority="57" operator="lessThan">
      <formula>D10</formula>
    </cfRule>
    <cfRule type="cellIs" dxfId="787" priority="58" operator="greaterThan">
      <formula>D10</formula>
    </cfRule>
  </conditionalFormatting>
  <conditionalFormatting sqref="O11">
    <cfRule type="cellIs" dxfId="786" priority="55" operator="lessThan">
      <formula>D11</formula>
    </cfRule>
    <cfRule type="cellIs" dxfId="785" priority="56" operator="greaterThan">
      <formula>D11</formula>
    </cfRule>
  </conditionalFormatting>
  <conditionalFormatting sqref="O12">
    <cfRule type="cellIs" dxfId="784" priority="53" operator="lessThan">
      <formula>D12</formula>
    </cfRule>
    <cfRule type="cellIs" dxfId="783" priority="54" operator="greaterThan">
      <formula>D12</formula>
    </cfRule>
  </conditionalFormatting>
  <conditionalFormatting sqref="O13">
    <cfRule type="cellIs" dxfId="782" priority="51" operator="lessThan">
      <formula>D13</formula>
    </cfRule>
    <cfRule type="cellIs" dxfId="781" priority="52" operator="greaterThan">
      <formula>D13</formula>
    </cfRule>
  </conditionalFormatting>
  <conditionalFormatting sqref="O14">
    <cfRule type="cellIs" dxfId="780" priority="49" operator="lessThan">
      <formula>D14</formula>
    </cfRule>
    <cfRule type="cellIs" dxfId="779" priority="50" operator="greaterThan">
      <formula>D14</formula>
    </cfRule>
  </conditionalFormatting>
  <conditionalFormatting sqref="O15">
    <cfRule type="cellIs" dxfId="778" priority="47" operator="lessThan">
      <formula>D15</formula>
    </cfRule>
    <cfRule type="cellIs" dxfId="777" priority="48" operator="greaterThan">
      <formula>D15</formula>
    </cfRule>
  </conditionalFormatting>
  <conditionalFormatting sqref="O16">
    <cfRule type="cellIs" dxfId="776" priority="45" operator="lessThan">
      <formula>D16</formula>
    </cfRule>
    <cfRule type="cellIs" dxfId="775" priority="46" operator="greaterThan">
      <formula>D16</formula>
    </cfRule>
  </conditionalFormatting>
  <conditionalFormatting sqref="O17">
    <cfRule type="cellIs" dxfId="774" priority="43" operator="lessThan">
      <formula>D17</formula>
    </cfRule>
    <cfRule type="cellIs" dxfId="773" priority="44" operator="greaterThan">
      <formula>D17</formula>
    </cfRule>
  </conditionalFormatting>
  <conditionalFormatting sqref="O18">
    <cfRule type="cellIs" dxfId="772" priority="41" operator="lessThan">
      <formula>D18</formula>
    </cfRule>
    <cfRule type="cellIs" dxfId="771" priority="42" operator="greaterThan">
      <formula>D18</formula>
    </cfRule>
  </conditionalFormatting>
  <conditionalFormatting sqref="O19">
    <cfRule type="cellIs" dxfId="770" priority="39" operator="lessThan">
      <formula>D19</formula>
    </cfRule>
    <cfRule type="cellIs" dxfId="769" priority="40" operator="greaterThan">
      <formula>D19</formula>
    </cfRule>
  </conditionalFormatting>
  <conditionalFormatting sqref="O20">
    <cfRule type="cellIs" dxfId="768" priority="37" operator="lessThan">
      <formula>D20</formula>
    </cfRule>
    <cfRule type="cellIs" dxfId="767" priority="38" operator="greaterThan">
      <formula>D20</formula>
    </cfRule>
  </conditionalFormatting>
  <conditionalFormatting sqref="O21">
    <cfRule type="cellIs" dxfId="766" priority="35" operator="lessThan">
      <formula>D21</formula>
    </cfRule>
    <cfRule type="cellIs" dxfId="765" priority="36" operator="greaterThan">
      <formula>D21</formula>
    </cfRule>
  </conditionalFormatting>
  <conditionalFormatting sqref="O22">
    <cfRule type="cellIs" dxfId="764" priority="33" operator="lessThan">
      <formula>D22</formula>
    </cfRule>
    <cfRule type="cellIs" dxfId="763" priority="34" operator="greaterThan">
      <formula>D22</formula>
    </cfRule>
  </conditionalFormatting>
  <conditionalFormatting sqref="O23">
    <cfRule type="cellIs" dxfId="762" priority="31" operator="lessThan">
      <formula>D23</formula>
    </cfRule>
    <cfRule type="cellIs" dxfId="761" priority="32" operator="greaterThan">
      <formula>D23</formula>
    </cfRule>
  </conditionalFormatting>
  <conditionalFormatting sqref="O24">
    <cfRule type="cellIs" dxfId="760" priority="29" operator="lessThan">
      <formula>D24</formula>
    </cfRule>
    <cfRule type="cellIs" dxfId="759" priority="30" operator="greaterThan">
      <formula>D24</formula>
    </cfRule>
  </conditionalFormatting>
  <conditionalFormatting sqref="O25">
    <cfRule type="cellIs" dxfId="758" priority="27" operator="lessThan">
      <formula>D25</formula>
    </cfRule>
    <cfRule type="cellIs" dxfId="757" priority="28" operator="greaterThan">
      <formula>D25</formula>
    </cfRule>
  </conditionalFormatting>
  <conditionalFormatting sqref="O26">
    <cfRule type="cellIs" dxfId="756" priority="25" operator="lessThan">
      <formula>D26</formula>
    </cfRule>
    <cfRule type="cellIs" dxfId="755" priority="26" operator="greaterThan">
      <formula>D26</formula>
    </cfRule>
  </conditionalFormatting>
  <conditionalFormatting sqref="O27">
    <cfRule type="cellIs" dxfId="754" priority="23" operator="lessThan">
      <formula>D27</formula>
    </cfRule>
    <cfRule type="cellIs" dxfId="753" priority="24" operator="greaterThan">
      <formula>D27</formula>
    </cfRule>
  </conditionalFormatting>
  <conditionalFormatting sqref="O28">
    <cfRule type="cellIs" dxfId="752" priority="21" operator="lessThan">
      <formula>D28</formula>
    </cfRule>
    <cfRule type="cellIs" dxfId="751" priority="22" operator="greaterThan">
      <formula>D28</formula>
    </cfRule>
  </conditionalFormatting>
  <conditionalFormatting sqref="O29">
    <cfRule type="cellIs" dxfId="750" priority="19" operator="lessThan">
      <formula>D29</formula>
    </cfRule>
    <cfRule type="cellIs" dxfId="749" priority="20" operator="greaterThan">
      <formula>D29</formula>
    </cfRule>
  </conditionalFormatting>
  <conditionalFormatting sqref="O30">
    <cfRule type="cellIs" dxfId="748" priority="17" operator="lessThan">
      <formula>D30</formula>
    </cfRule>
    <cfRule type="cellIs" dxfId="747" priority="18" operator="greaterThan">
      <formula>D30</formula>
    </cfRule>
  </conditionalFormatting>
  <conditionalFormatting sqref="O31">
    <cfRule type="cellIs" dxfId="746" priority="15" operator="lessThan">
      <formula>D31</formula>
    </cfRule>
    <cfRule type="cellIs" dxfId="745" priority="16" operator="greaterThan">
      <formula>D31</formula>
    </cfRule>
  </conditionalFormatting>
  <conditionalFormatting sqref="O32">
    <cfRule type="cellIs" dxfId="744" priority="13" operator="lessThan">
      <formula>D32</formula>
    </cfRule>
    <cfRule type="cellIs" dxfId="743" priority="14" operator="greaterThan">
      <formula>D32</formula>
    </cfRule>
  </conditionalFormatting>
  <conditionalFormatting sqref="O33">
    <cfRule type="cellIs" dxfId="742" priority="11" operator="lessThan">
      <formula>D33</formula>
    </cfRule>
    <cfRule type="cellIs" dxfId="741" priority="12" operator="greaterThan">
      <formula>D33</formula>
    </cfRule>
  </conditionalFormatting>
  <conditionalFormatting sqref="O34">
    <cfRule type="cellIs" dxfId="740" priority="9" operator="lessThan">
      <formula>D34</formula>
    </cfRule>
    <cfRule type="cellIs" dxfId="739" priority="10" operator="greaterThan">
      <formula>D34</formula>
    </cfRule>
  </conditionalFormatting>
  <conditionalFormatting sqref="O35">
    <cfRule type="cellIs" dxfId="738" priority="7" operator="lessThan">
      <formula>D35</formula>
    </cfRule>
    <cfRule type="cellIs" dxfId="737" priority="8" operator="greaterThan">
      <formula>D35</formula>
    </cfRule>
  </conditionalFormatting>
  <conditionalFormatting sqref="O36">
    <cfRule type="cellIs" dxfId="736" priority="5" operator="lessThan">
      <formula>D36</formula>
    </cfRule>
    <cfRule type="cellIs" dxfId="735" priority="6" operator="greaterThan">
      <formula>D36</formula>
    </cfRule>
  </conditionalFormatting>
  <conditionalFormatting sqref="O37">
    <cfRule type="cellIs" dxfId="734" priority="3" operator="lessThan">
      <formula>D37</formula>
    </cfRule>
    <cfRule type="cellIs" dxfId="733" priority="4" operator="greaterThan">
      <formula>D37</formula>
    </cfRule>
  </conditionalFormatting>
  <conditionalFormatting sqref="O38">
    <cfRule type="cellIs" dxfId="732" priority="1" operator="lessThan">
      <formula>D38</formula>
    </cfRule>
    <cfRule type="cellIs" dxfId="731" priority="2" operator="greaterThan">
      <formula>D38</formula>
    </cfRule>
  </conditionalFormatting>
  <dataValidations count="1">
    <dataValidation operator="equal" allowBlank="1" showInputMessage="1" showErrorMessage="1" errorTitle="Total arbetstid" error="Den totala arbetstiden måste överrensstämma med den totala arbetstiden i kolumn AI." promptTitle="Totala arbetstid" prompt="Mata här in den totala arbetstiden per dag som du själv räknat ihop. Den totala arbetstiden måste överrensstämma med den totala arbetstiden i kolumn AI. Detta är bara en kontroll." sqref="D8:D38"/>
  </dataValidations>
  <pageMargins left="0.17" right="0" top="0" bottom="0" header="0" footer="0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4" enableFormatConditionsCalculation="0"/>
  <dimension ref="A1:AN54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1" sqref="B1"/>
    </sheetView>
  </sheetViews>
  <sheetFormatPr baseColWidth="10" defaultColWidth="8.83203125" defaultRowHeight="14"/>
  <cols>
    <col min="1" max="1" width="4.33203125" style="2" customWidth="1"/>
    <col min="2" max="2" width="50.6640625" style="2" customWidth="1"/>
    <col min="3" max="3" width="25.6640625" style="2" customWidth="1"/>
    <col min="4" max="14" width="5.33203125" style="2" customWidth="1"/>
    <col min="15" max="15" width="5.6640625" style="2" customWidth="1"/>
    <col min="16" max="16" width="18.33203125" style="2" customWidth="1"/>
    <col min="17" max="17" width="3.5" customWidth="1"/>
    <col min="18" max="18" width="9.1640625" customWidth="1"/>
    <col min="19" max="19" width="34.5" customWidth="1"/>
    <col min="20" max="20" width="95.6640625" customWidth="1"/>
    <col min="21" max="21" width="8.6640625" customWidth="1"/>
    <col min="22" max="22" width="6.6640625" customWidth="1"/>
    <col min="23" max="23" width="9.1640625" customWidth="1"/>
    <col min="24" max="24" width="34.5" customWidth="1"/>
    <col min="25" max="25" width="95.6640625" customWidth="1"/>
    <col min="26" max="26" width="8.6640625" customWidth="1"/>
    <col min="27" max="27" width="6.6640625" customWidth="1"/>
    <col min="28" max="28" width="9.1640625" customWidth="1"/>
    <col min="29" max="29" width="25.6640625" customWidth="1"/>
    <col min="30" max="30" width="95.6640625" customWidth="1"/>
    <col min="31" max="31" width="8.6640625" customWidth="1"/>
    <col min="32" max="32" width="6.6640625" customWidth="1"/>
    <col min="41" max="16384" width="8.83203125" style="2"/>
  </cols>
  <sheetData>
    <row r="1" spans="1:16" ht="11" customHeight="1">
      <c r="B1" s="178" t="s">
        <v>54</v>
      </c>
      <c r="C1" s="77"/>
      <c r="D1" s="180" t="str">
        <f>IF(STARTSIDA!B8&gt;" ","1  tim:","")</f>
        <v>1  tim:</v>
      </c>
      <c r="E1" s="125" t="str">
        <f>IF(E39&gt;0,E39,"")</f>
        <v/>
      </c>
      <c r="F1" s="181" t="str">
        <f>IF(D1&gt;" ",STARTSIDA!B8,"")</f>
        <v>90-46136 Yrkesproffs i Sv.finland 2</v>
      </c>
      <c r="G1" s="126"/>
      <c r="H1" s="126"/>
      <c r="I1" s="126"/>
      <c r="J1" s="180" t="str">
        <f>IF(STARTSIDA!B13&gt;" ","6 tim:","")</f>
        <v/>
      </c>
      <c r="K1" s="125" t="str">
        <f>IF(J39&gt;0,J39,"")</f>
        <v/>
      </c>
      <c r="L1" s="181" t="str">
        <f>IF(J1&gt;" ",STARTSIDA!B13,"")</f>
        <v/>
      </c>
      <c r="M1" s="78"/>
      <c r="N1" s="78"/>
      <c r="O1"/>
      <c r="P1"/>
    </row>
    <row r="2" spans="1:16" ht="11" customHeight="1">
      <c r="B2" s="69">
        <f>UPPFÖLJNING!P16</f>
        <v>0</v>
      </c>
      <c r="C2" s="77"/>
      <c r="D2" s="180" t="str">
        <f>IF(STARTSIDA!B9&gt;" ","2  tim:","")</f>
        <v/>
      </c>
      <c r="E2" s="125" t="str">
        <f>IF(F39&gt;0,F39,"")</f>
        <v/>
      </c>
      <c r="F2" s="181" t="str">
        <f>IF(D2&gt;" ",STARTSIDA!B9,"")</f>
        <v/>
      </c>
      <c r="G2" s="126"/>
      <c r="H2" s="126"/>
      <c r="I2" s="126"/>
      <c r="J2" s="180" t="str">
        <f>IF(STARTSIDA!B14&gt;" ","7 tim:","")</f>
        <v/>
      </c>
      <c r="K2" s="125" t="str">
        <f>IF(K39&gt;0,K39,"")</f>
        <v/>
      </c>
      <c r="L2" s="181" t="str">
        <f>IF(J2&gt;" ",STARTSIDA!B14,"")</f>
        <v/>
      </c>
      <c r="M2" s="78"/>
      <c r="N2" s="78"/>
      <c r="O2"/>
      <c r="P2"/>
    </row>
    <row r="3" spans="1:16" ht="11" customHeight="1">
      <c r="C3" s="77"/>
      <c r="D3" s="180" t="str">
        <f>IF(STARTSIDA!B10&gt;" ","3  tim:","")</f>
        <v/>
      </c>
      <c r="E3" s="125" t="str">
        <f>IF(G39&gt;0,G39,"")</f>
        <v/>
      </c>
      <c r="F3" s="181" t="str">
        <f>IF(D3&gt;" ",STARTSIDA!B10,"")</f>
        <v/>
      </c>
      <c r="G3" s="126"/>
      <c r="H3" s="126"/>
      <c r="I3" s="126"/>
      <c r="J3" s="180" t="str">
        <f>IF(STARTSIDA!B15&gt;" ","8 tim:","")</f>
        <v/>
      </c>
      <c r="K3" s="125" t="str">
        <f>IF(L39&gt;0,L39,"")</f>
        <v/>
      </c>
      <c r="L3" s="181" t="str">
        <f>IF(J3&gt;" ",STARTSIDA!B15,"")</f>
        <v/>
      </c>
      <c r="M3" s="78"/>
      <c r="N3" s="78"/>
      <c r="O3"/>
      <c r="P3"/>
    </row>
    <row r="4" spans="1:16" ht="11" customHeight="1">
      <c r="C4" s="77"/>
      <c r="D4" s="180" t="str">
        <f>IF(STARTSIDA!B11&gt;" ","4  tim:","")</f>
        <v/>
      </c>
      <c r="E4" s="125" t="str">
        <f>IF(H39&gt;0,H39,"")</f>
        <v/>
      </c>
      <c r="F4" s="181" t="str">
        <f>IF(D4&gt;" ",STARTSIDA!B11,"")</f>
        <v/>
      </c>
      <c r="G4" s="126"/>
      <c r="H4" s="126"/>
      <c r="I4" s="126"/>
      <c r="J4" s="180" t="str">
        <f>IF(STARTSIDA!B16&gt;" ","9 tim:","")</f>
        <v/>
      </c>
      <c r="K4" s="125" t="str">
        <f>IF(M39&gt;0,M39,"")</f>
        <v/>
      </c>
      <c r="L4" s="181" t="str">
        <f>IF(J4&gt;" ",STARTSIDA!B16,"")</f>
        <v/>
      </c>
      <c r="M4" s="78"/>
      <c r="N4" s="78"/>
      <c r="O4"/>
      <c r="P4"/>
    </row>
    <row r="5" spans="1:16" ht="11" customHeight="1">
      <c r="C5" s="77"/>
      <c r="D5" s="180" t="str">
        <f>IF(STARTSIDA!B12&gt;" ","5  tim:","")</f>
        <v/>
      </c>
      <c r="E5" s="125" t="str">
        <f>IF(I39&gt;0,I39,"")</f>
        <v/>
      </c>
      <c r="F5" s="181" t="str">
        <f>IF(D5&gt;" ",STARTSIDA!B12,"")</f>
        <v/>
      </c>
      <c r="G5" s="126"/>
      <c r="H5" s="126"/>
      <c r="I5" s="126"/>
      <c r="J5" s="180" t="str">
        <f>IF(STARTSIDA!B17&gt;" ","10 tim:","")</f>
        <v>10 tim:</v>
      </c>
      <c r="K5" s="125" t="str">
        <f>IF(N39&gt;0,N39,"")</f>
        <v/>
      </c>
      <c r="L5" s="181" t="str">
        <f>IF(J5&gt;" ",STARTSIDA!B17,"")</f>
        <v>Övrigt arbete</v>
      </c>
      <c r="M5" s="78"/>
      <c r="N5" s="78"/>
      <c r="O5"/>
      <c r="P5"/>
    </row>
    <row r="6" spans="1:16" ht="17" customHeight="1" thickBot="1">
      <c r="A6" s="13"/>
      <c r="B6" s="14" t="str">
        <f>STARTSIDA!B4</f>
        <v>Namn Namn</v>
      </c>
      <c r="C6" s="173" t="str">
        <f>UPPFÖLJNING!A16</f>
        <v>Mars 2012</v>
      </c>
      <c r="D6" s="76"/>
      <c r="E6" s="112"/>
      <c r="F6" s="76"/>
      <c r="G6" s="76"/>
      <c r="H6" s="76"/>
      <c r="I6" s="76"/>
      <c r="J6"/>
      <c r="K6"/>
      <c r="L6"/>
      <c r="M6" s="76"/>
      <c r="N6" s="76"/>
      <c r="O6" s="114"/>
      <c r="P6" s="79"/>
    </row>
    <row r="7" spans="1:16" ht="26" customHeight="1" thickBot="1">
      <c r="A7" s="16" t="s">
        <v>0</v>
      </c>
      <c r="B7" s="17" t="s">
        <v>1</v>
      </c>
      <c r="C7" s="186" t="s">
        <v>31</v>
      </c>
      <c r="D7" s="187"/>
      <c r="E7" s="103">
        <v>1</v>
      </c>
      <c r="F7" s="80">
        <v>2</v>
      </c>
      <c r="G7" s="80">
        <v>3</v>
      </c>
      <c r="H7" s="80">
        <v>4</v>
      </c>
      <c r="I7" s="80">
        <v>5</v>
      </c>
      <c r="J7" s="80">
        <v>6</v>
      </c>
      <c r="K7" s="80">
        <v>7</v>
      </c>
      <c r="L7" s="80">
        <v>8</v>
      </c>
      <c r="M7" s="80">
        <v>9</v>
      </c>
      <c r="N7" s="80">
        <v>10</v>
      </c>
      <c r="O7" s="104" t="s">
        <v>2</v>
      </c>
      <c r="P7" s="82" t="s">
        <v>3</v>
      </c>
    </row>
    <row r="8" spans="1:16" ht="14.5" customHeight="1">
      <c r="A8" s="175">
        <v>40969</v>
      </c>
      <c r="B8" s="73"/>
      <c r="C8" s="100"/>
      <c r="D8" s="101"/>
      <c r="E8" s="98"/>
      <c r="F8" s="84"/>
      <c r="G8" s="84"/>
      <c r="H8" s="84"/>
      <c r="I8" s="84"/>
      <c r="J8" s="84"/>
      <c r="K8" s="84"/>
      <c r="L8" s="84"/>
      <c r="M8" s="84"/>
      <c r="N8" s="84"/>
      <c r="O8" s="146">
        <f t="shared" ref="O8:O38" si="0">SUM(E8:N8)</f>
        <v>0</v>
      </c>
      <c r="P8" s="97"/>
    </row>
    <row r="9" spans="1:16" ht="14.5" customHeight="1">
      <c r="A9" s="175">
        <v>40970</v>
      </c>
      <c r="B9" s="74"/>
      <c r="C9" s="83"/>
      <c r="D9" s="102"/>
      <c r="E9" s="99"/>
      <c r="F9" s="85"/>
      <c r="G9" s="85"/>
      <c r="H9" s="85"/>
      <c r="I9" s="85"/>
      <c r="J9" s="85"/>
      <c r="K9" s="85"/>
      <c r="L9" s="85"/>
      <c r="M9" s="85"/>
      <c r="N9" s="84"/>
      <c r="O9" s="146">
        <f t="shared" si="0"/>
        <v>0</v>
      </c>
      <c r="P9" s="86"/>
    </row>
    <row r="10" spans="1:16" ht="14.5" customHeight="1">
      <c r="A10" s="175">
        <v>40971</v>
      </c>
      <c r="B10" s="74"/>
      <c r="C10" s="83"/>
      <c r="D10" s="102"/>
      <c r="E10" s="99"/>
      <c r="F10" s="85"/>
      <c r="G10" s="85"/>
      <c r="H10" s="85"/>
      <c r="I10" s="85"/>
      <c r="J10" s="85"/>
      <c r="K10" s="85"/>
      <c r="L10" s="85"/>
      <c r="M10" s="85"/>
      <c r="N10" s="84"/>
      <c r="O10" s="146">
        <f t="shared" si="0"/>
        <v>0</v>
      </c>
      <c r="P10" s="86"/>
    </row>
    <row r="11" spans="1:16" ht="14.5" customHeight="1">
      <c r="A11" s="175">
        <v>40972</v>
      </c>
      <c r="B11" s="21"/>
      <c r="C11" s="83"/>
      <c r="D11" s="102"/>
      <c r="E11" s="98"/>
      <c r="F11" s="84"/>
      <c r="G11" s="84"/>
      <c r="H11" s="84"/>
      <c r="I11" s="84"/>
      <c r="J11" s="84"/>
      <c r="K11" s="84"/>
      <c r="L11" s="84"/>
      <c r="M11" s="84"/>
      <c r="N11" s="84"/>
      <c r="O11" s="146">
        <f t="shared" si="0"/>
        <v>0</v>
      </c>
      <c r="P11" s="97"/>
    </row>
    <row r="12" spans="1:16" ht="14.5" customHeight="1">
      <c r="A12" s="175">
        <v>40973</v>
      </c>
      <c r="B12" s="21"/>
      <c r="C12" s="83"/>
      <c r="D12" s="102"/>
      <c r="E12" s="99"/>
      <c r="F12" s="85"/>
      <c r="G12" s="85"/>
      <c r="H12" s="85"/>
      <c r="I12" s="85"/>
      <c r="J12" s="85"/>
      <c r="K12" s="85"/>
      <c r="L12" s="85"/>
      <c r="M12" s="85"/>
      <c r="N12" s="84"/>
      <c r="O12" s="146">
        <f t="shared" si="0"/>
        <v>0</v>
      </c>
      <c r="P12" s="86"/>
    </row>
    <row r="13" spans="1:16" ht="14.5" customHeight="1">
      <c r="A13" s="175">
        <v>40974</v>
      </c>
      <c r="B13" s="75"/>
      <c r="C13" s="83"/>
      <c r="D13" s="102"/>
      <c r="E13" s="99"/>
      <c r="F13" s="85"/>
      <c r="G13" s="85"/>
      <c r="H13" s="85"/>
      <c r="I13" s="85"/>
      <c r="J13" s="85"/>
      <c r="K13" s="85"/>
      <c r="L13" s="85"/>
      <c r="M13" s="85"/>
      <c r="N13" s="84"/>
      <c r="O13" s="146">
        <f t="shared" si="0"/>
        <v>0</v>
      </c>
      <c r="P13" s="86"/>
    </row>
    <row r="14" spans="1:16" ht="14.5" customHeight="1">
      <c r="A14" s="175">
        <v>40975</v>
      </c>
      <c r="B14" s="21"/>
      <c r="C14" s="83"/>
      <c r="D14" s="102"/>
      <c r="E14" s="99"/>
      <c r="F14" s="85"/>
      <c r="G14" s="85"/>
      <c r="H14" s="85"/>
      <c r="I14" s="85"/>
      <c r="J14" s="85"/>
      <c r="K14" s="85"/>
      <c r="L14" s="85"/>
      <c r="M14" s="85"/>
      <c r="N14" s="84"/>
      <c r="O14" s="146">
        <f t="shared" si="0"/>
        <v>0</v>
      </c>
      <c r="P14" s="86"/>
    </row>
    <row r="15" spans="1:16" ht="14.5" customHeight="1">
      <c r="A15" s="175">
        <v>40976</v>
      </c>
      <c r="B15" s="21"/>
      <c r="C15" s="83"/>
      <c r="D15" s="102"/>
      <c r="E15" s="99"/>
      <c r="F15" s="85"/>
      <c r="G15" s="85"/>
      <c r="H15" s="85"/>
      <c r="I15" s="85"/>
      <c r="J15" s="85"/>
      <c r="K15" s="85"/>
      <c r="L15" s="85"/>
      <c r="M15" s="85"/>
      <c r="N15" s="84"/>
      <c r="O15" s="146">
        <f t="shared" si="0"/>
        <v>0</v>
      </c>
      <c r="P15" s="86"/>
    </row>
    <row r="16" spans="1:16" ht="14.5" customHeight="1">
      <c r="A16" s="175">
        <v>40977</v>
      </c>
      <c r="B16" s="74"/>
      <c r="C16" s="83"/>
      <c r="D16" s="102"/>
      <c r="E16" s="99"/>
      <c r="F16" s="85"/>
      <c r="G16" s="85"/>
      <c r="H16" s="85"/>
      <c r="I16" s="85"/>
      <c r="J16" s="85"/>
      <c r="K16" s="85"/>
      <c r="L16" s="85"/>
      <c r="M16" s="85"/>
      <c r="N16" s="84"/>
      <c r="O16" s="146">
        <f t="shared" si="0"/>
        <v>0</v>
      </c>
      <c r="P16" s="86"/>
    </row>
    <row r="17" spans="1:16" ht="14.5" customHeight="1">
      <c r="A17" s="175">
        <v>40978</v>
      </c>
      <c r="B17" s="75"/>
      <c r="C17" s="83"/>
      <c r="D17" s="102"/>
      <c r="E17" s="99"/>
      <c r="F17" s="85"/>
      <c r="G17" s="85"/>
      <c r="H17" s="85"/>
      <c r="I17" s="85"/>
      <c r="J17" s="85"/>
      <c r="K17" s="85"/>
      <c r="L17" s="85"/>
      <c r="M17" s="85"/>
      <c r="N17" s="84"/>
      <c r="O17" s="146">
        <f t="shared" si="0"/>
        <v>0</v>
      </c>
      <c r="P17" s="86"/>
    </row>
    <row r="18" spans="1:16" ht="14.5" customHeight="1">
      <c r="A18" s="175">
        <v>40979</v>
      </c>
      <c r="B18" s="75"/>
      <c r="C18" s="83"/>
      <c r="D18" s="102"/>
      <c r="E18" s="99"/>
      <c r="F18" s="85"/>
      <c r="G18" s="85"/>
      <c r="H18" s="85"/>
      <c r="I18" s="85"/>
      <c r="J18" s="85"/>
      <c r="K18" s="85"/>
      <c r="L18" s="85"/>
      <c r="M18" s="85"/>
      <c r="N18" s="84"/>
      <c r="O18" s="146">
        <f t="shared" si="0"/>
        <v>0</v>
      </c>
      <c r="P18" s="86"/>
    </row>
    <row r="19" spans="1:16" ht="14.5" customHeight="1">
      <c r="A19" s="175">
        <v>40980</v>
      </c>
      <c r="B19" s="75"/>
      <c r="C19" s="83"/>
      <c r="D19" s="102"/>
      <c r="E19" s="99"/>
      <c r="F19" s="85"/>
      <c r="G19" s="85"/>
      <c r="H19" s="85"/>
      <c r="I19" s="85"/>
      <c r="J19" s="85"/>
      <c r="K19" s="85"/>
      <c r="L19" s="85"/>
      <c r="M19" s="85"/>
      <c r="N19" s="84"/>
      <c r="O19" s="146">
        <f t="shared" si="0"/>
        <v>0</v>
      </c>
      <c r="P19" s="86"/>
    </row>
    <row r="20" spans="1:16" ht="14.5" customHeight="1">
      <c r="A20" s="175">
        <v>40981</v>
      </c>
      <c r="B20" s="75"/>
      <c r="C20" s="83"/>
      <c r="D20" s="102"/>
      <c r="E20" s="99"/>
      <c r="F20" s="85"/>
      <c r="G20" s="85"/>
      <c r="H20" s="85"/>
      <c r="I20" s="85"/>
      <c r="J20" s="85"/>
      <c r="K20" s="85"/>
      <c r="L20" s="85"/>
      <c r="M20" s="85"/>
      <c r="N20" s="84"/>
      <c r="O20" s="146">
        <f t="shared" si="0"/>
        <v>0</v>
      </c>
      <c r="P20" s="86"/>
    </row>
    <row r="21" spans="1:16" ht="14.5" customHeight="1">
      <c r="A21" s="175">
        <v>40982</v>
      </c>
      <c r="B21" s="75"/>
      <c r="C21" s="83"/>
      <c r="D21" s="102"/>
      <c r="E21" s="99"/>
      <c r="F21" s="85"/>
      <c r="G21" s="85"/>
      <c r="H21" s="85"/>
      <c r="I21" s="85"/>
      <c r="J21" s="85"/>
      <c r="K21" s="85"/>
      <c r="L21" s="85"/>
      <c r="M21" s="85"/>
      <c r="N21" s="84"/>
      <c r="O21" s="146">
        <f t="shared" si="0"/>
        <v>0</v>
      </c>
      <c r="P21" s="86"/>
    </row>
    <row r="22" spans="1:16" ht="14.5" customHeight="1">
      <c r="A22" s="175">
        <v>40983</v>
      </c>
      <c r="B22" s="75"/>
      <c r="C22" s="83"/>
      <c r="D22" s="102"/>
      <c r="E22" s="99"/>
      <c r="F22" s="85"/>
      <c r="G22" s="85"/>
      <c r="H22" s="85"/>
      <c r="I22" s="85"/>
      <c r="J22" s="85"/>
      <c r="K22" s="85"/>
      <c r="L22" s="85"/>
      <c r="M22" s="85"/>
      <c r="N22" s="84"/>
      <c r="O22" s="146">
        <f t="shared" si="0"/>
        <v>0</v>
      </c>
      <c r="P22" s="86"/>
    </row>
    <row r="23" spans="1:16" ht="14.5" customHeight="1">
      <c r="A23" s="175">
        <v>40984</v>
      </c>
      <c r="B23" s="75"/>
      <c r="C23" s="83"/>
      <c r="D23" s="102"/>
      <c r="E23" s="99"/>
      <c r="F23" s="85"/>
      <c r="G23" s="85"/>
      <c r="H23" s="85"/>
      <c r="I23" s="85"/>
      <c r="J23" s="85"/>
      <c r="K23" s="85"/>
      <c r="L23" s="85"/>
      <c r="M23" s="85"/>
      <c r="N23" s="84"/>
      <c r="O23" s="146">
        <f t="shared" si="0"/>
        <v>0</v>
      </c>
      <c r="P23" s="86"/>
    </row>
    <row r="24" spans="1:16" ht="14.5" customHeight="1">
      <c r="A24" s="175">
        <v>40985</v>
      </c>
      <c r="B24" s="75"/>
      <c r="C24" s="83"/>
      <c r="D24" s="102"/>
      <c r="E24" s="99"/>
      <c r="F24" s="85"/>
      <c r="G24" s="85"/>
      <c r="H24" s="85"/>
      <c r="I24" s="85"/>
      <c r="J24" s="85"/>
      <c r="K24" s="85"/>
      <c r="L24" s="85"/>
      <c r="M24" s="85"/>
      <c r="N24" s="84"/>
      <c r="O24" s="146">
        <f t="shared" si="0"/>
        <v>0</v>
      </c>
      <c r="P24" s="86"/>
    </row>
    <row r="25" spans="1:16" ht="14.5" customHeight="1">
      <c r="A25" s="175">
        <v>40986</v>
      </c>
      <c r="B25" s="75"/>
      <c r="C25" s="83"/>
      <c r="D25" s="102"/>
      <c r="E25" s="99"/>
      <c r="F25" s="85"/>
      <c r="G25" s="85"/>
      <c r="H25" s="85"/>
      <c r="I25" s="85"/>
      <c r="J25" s="85"/>
      <c r="K25" s="85"/>
      <c r="L25" s="85"/>
      <c r="M25" s="85"/>
      <c r="N25" s="84"/>
      <c r="O25" s="146">
        <f t="shared" si="0"/>
        <v>0</v>
      </c>
      <c r="P25" s="86"/>
    </row>
    <row r="26" spans="1:16" ht="14.5" customHeight="1">
      <c r="A26" s="175">
        <v>40987</v>
      </c>
      <c r="B26" s="75"/>
      <c r="C26" s="83"/>
      <c r="D26" s="102"/>
      <c r="E26" s="99"/>
      <c r="F26" s="85"/>
      <c r="G26" s="85"/>
      <c r="H26" s="85"/>
      <c r="I26" s="85"/>
      <c r="J26" s="85"/>
      <c r="K26" s="85"/>
      <c r="L26" s="85"/>
      <c r="M26" s="85"/>
      <c r="N26" s="84"/>
      <c r="O26" s="146">
        <f t="shared" si="0"/>
        <v>0</v>
      </c>
      <c r="P26" s="86"/>
    </row>
    <row r="27" spans="1:16" ht="14.5" customHeight="1">
      <c r="A27" s="175">
        <v>40988</v>
      </c>
      <c r="B27" s="75"/>
      <c r="C27" s="83"/>
      <c r="D27" s="102"/>
      <c r="E27" s="99"/>
      <c r="F27" s="85"/>
      <c r="G27" s="85"/>
      <c r="H27" s="85"/>
      <c r="I27" s="85"/>
      <c r="J27" s="85"/>
      <c r="K27" s="85"/>
      <c r="L27" s="85"/>
      <c r="M27" s="85"/>
      <c r="N27" s="84"/>
      <c r="O27" s="146">
        <f t="shared" si="0"/>
        <v>0</v>
      </c>
      <c r="P27" s="86"/>
    </row>
    <row r="28" spans="1:16" ht="14.5" customHeight="1">
      <c r="A28" s="175">
        <v>40989</v>
      </c>
      <c r="B28" s="75"/>
      <c r="C28" s="83"/>
      <c r="D28" s="102"/>
      <c r="E28" s="99"/>
      <c r="F28" s="85"/>
      <c r="G28" s="85"/>
      <c r="H28" s="85"/>
      <c r="I28" s="85"/>
      <c r="J28" s="85"/>
      <c r="K28" s="85"/>
      <c r="L28" s="85"/>
      <c r="M28" s="85"/>
      <c r="N28" s="84"/>
      <c r="O28" s="146">
        <f t="shared" si="0"/>
        <v>0</v>
      </c>
      <c r="P28" s="86"/>
    </row>
    <row r="29" spans="1:16" ht="14.5" customHeight="1">
      <c r="A29" s="175">
        <v>40990</v>
      </c>
      <c r="B29" s="75"/>
      <c r="C29" s="83"/>
      <c r="D29" s="102"/>
      <c r="E29" s="99"/>
      <c r="F29" s="85"/>
      <c r="G29" s="85"/>
      <c r="H29" s="85"/>
      <c r="I29" s="85"/>
      <c r="J29" s="85"/>
      <c r="K29" s="85"/>
      <c r="L29" s="85"/>
      <c r="M29" s="85"/>
      <c r="N29" s="84"/>
      <c r="O29" s="146">
        <f t="shared" si="0"/>
        <v>0</v>
      </c>
      <c r="P29" s="87"/>
    </row>
    <row r="30" spans="1:16" ht="14.5" customHeight="1">
      <c r="A30" s="175">
        <v>40991</v>
      </c>
      <c r="B30" s="75"/>
      <c r="C30" s="83"/>
      <c r="D30" s="102"/>
      <c r="E30" s="99"/>
      <c r="F30" s="85"/>
      <c r="G30" s="85"/>
      <c r="H30" s="85"/>
      <c r="I30" s="85"/>
      <c r="J30" s="85"/>
      <c r="K30" s="85"/>
      <c r="L30" s="85"/>
      <c r="M30" s="85"/>
      <c r="N30" s="84"/>
      <c r="O30" s="146">
        <f t="shared" si="0"/>
        <v>0</v>
      </c>
      <c r="P30" s="86"/>
    </row>
    <row r="31" spans="1:16" ht="14.5" customHeight="1">
      <c r="A31" s="175">
        <v>40992</v>
      </c>
      <c r="B31" s="75"/>
      <c r="C31" s="83"/>
      <c r="D31" s="102"/>
      <c r="E31" s="99"/>
      <c r="F31" s="85"/>
      <c r="G31" s="85"/>
      <c r="H31" s="85"/>
      <c r="I31" s="85"/>
      <c r="J31" s="85"/>
      <c r="K31" s="85"/>
      <c r="L31" s="85"/>
      <c r="M31" s="85"/>
      <c r="N31" s="84"/>
      <c r="O31" s="146">
        <f t="shared" si="0"/>
        <v>0</v>
      </c>
      <c r="P31" s="86"/>
    </row>
    <row r="32" spans="1:16" ht="14.5" customHeight="1">
      <c r="A32" s="175">
        <v>40993</v>
      </c>
      <c r="B32" s="75"/>
      <c r="C32" s="83"/>
      <c r="D32" s="102"/>
      <c r="E32" s="99"/>
      <c r="F32" s="85"/>
      <c r="G32" s="85"/>
      <c r="H32" s="85"/>
      <c r="I32" s="85"/>
      <c r="J32" s="85"/>
      <c r="K32" s="85"/>
      <c r="L32" s="85"/>
      <c r="M32" s="85"/>
      <c r="N32" s="84"/>
      <c r="O32" s="146">
        <f t="shared" si="0"/>
        <v>0</v>
      </c>
      <c r="P32" s="86"/>
    </row>
    <row r="33" spans="1:16" ht="14.5" customHeight="1">
      <c r="A33" s="175">
        <v>40994</v>
      </c>
      <c r="B33" s="75"/>
      <c r="C33" s="83"/>
      <c r="D33" s="102"/>
      <c r="E33" s="99"/>
      <c r="F33" s="85"/>
      <c r="G33" s="85"/>
      <c r="H33" s="85"/>
      <c r="I33" s="85"/>
      <c r="J33" s="85"/>
      <c r="K33" s="85"/>
      <c r="L33" s="85"/>
      <c r="M33" s="85"/>
      <c r="N33" s="84"/>
      <c r="O33" s="146">
        <f t="shared" si="0"/>
        <v>0</v>
      </c>
      <c r="P33" s="86"/>
    </row>
    <row r="34" spans="1:16" ht="14.5" customHeight="1">
      <c r="A34" s="175">
        <v>40995</v>
      </c>
      <c r="B34" s="75"/>
      <c r="C34" s="83"/>
      <c r="D34" s="102"/>
      <c r="E34" s="99"/>
      <c r="F34" s="85"/>
      <c r="G34" s="85"/>
      <c r="H34" s="85"/>
      <c r="I34" s="85"/>
      <c r="J34" s="85"/>
      <c r="K34" s="85"/>
      <c r="L34" s="85"/>
      <c r="M34" s="85"/>
      <c r="N34" s="84"/>
      <c r="O34" s="146">
        <f t="shared" si="0"/>
        <v>0</v>
      </c>
      <c r="P34" s="86"/>
    </row>
    <row r="35" spans="1:16" ht="14.5" customHeight="1">
      <c r="A35" s="175">
        <v>40996</v>
      </c>
      <c r="B35" s="75"/>
      <c r="C35" s="83"/>
      <c r="D35" s="102"/>
      <c r="E35" s="99"/>
      <c r="F35" s="85"/>
      <c r="G35" s="85"/>
      <c r="H35" s="85"/>
      <c r="I35" s="85"/>
      <c r="J35" s="85"/>
      <c r="K35" s="85"/>
      <c r="L35" s="85"/>
      <c r="M35" s="85"/>
      <c r="N35" s="84"/>
      <c r="O35" s="146">
        <f t="shared" si="0"/>
        <v>0</v>
      </c>
      <c r="P35" s="86"/>
    </row>
    <row r="36" spans="1:16" ht="14.5" customHeight="1">
      <c r="A36" s="175">
        <v>40997</v>
      </c>
      <c r="B36" s="75"/>
      <c r="C36" s="83"/>
      <c r="D36" s="102"/>
      <c r="E36" s="99"/>
      <c r="F36" s="85"/>
      <c r="G36" s="85"/>
      <c r="H36" s="85"/>
      <c r="I36" s="85"/>
      <c r="J36" s="85"/>
      <c r="K36" s="85"/>
      <c r="L36" s="85"/>
      <c r="M36" s="85"/>
      <c r="N36" s="84"/>
      <c r="O36" s="146">
        <f t="shared" si="0"/>
        <v>0</v>
      </c>
      <c r="P36" s="86"/>
    </row>
    <row r="37" spans="1:16" ht="14.5" customHeight="1">
      <c r="A37" s="175">
        <v>40998</v>
      </c>
      <c r="B37" s="75"/>
      <c r="C37" s="83"/>
      <c r="D37" s="102"/>
      <c r="E37" s="99"/>
      <c r="F37" s="85"/>
      <c r="G37" s="85"/>
      <c r="H37" s="85"/>
      <c r="I37" s="85"/>
      <c r="J37" s="85"/>
      <c r="K37" s="85"/>
      <c r="L37" s="85"/>
      <c r="M37" s="85"/>
      <c r="N37" s="84"/>
      <c r="O37" s="146">
        <f t="shared" si="0"/>
        <v>0</v>
      </c>
      <c r="P37" s="86"/>
    </row>
    <row r="38" spans="1:16" ht="14.5" customHeight="1" thickBot="1">
      <c r="A38" s="175">
        <v>40999</v>
      </c>
      <c r="B38" s="75"/>
      <c r="C38" s="83"/>
      <c r="D38" s="102"/>
      <c r="E38" s="99"/>
      <c r="F38" s="85"/>
      <c r="G38" s="85"/>
      <c r="H38" s="85"/>
      <c r="I38" s="85"/>
      <c r="J38" s="85"/>
      <c r="K38" s="85"/>
      <c r="L38" s="85"/>
      <c r="M38" s="85"/>
      <c r="N38" s="84"/>
      <c r="O38" s="146">
        <f t="shared" si="0"/>
        <v>0</v>
      </c>
      <c r="P38" s="88" t="s">
        <v>4</v>
      </c>
    </row>
    <row r="39" spans="1:16" ht="14.5" customHeight="1" thickBot="1">
      <c r="A39" s="110"/>
      <c r="B39" s="23"/>
      <c r="C39" s="89"/>
      <c r="D39" s="89" t="s">
        <v>30</v>
      </c>
      <c r="E39" s="90">
        <f t="shared" ref="E39:N39" si="1">SUM(E8:E38)</f>
        <v>0</v>
      </c>
      <c r="F39" s="90">
        <f t="shared" si="1"/>
        <v>0</v>
      </c>
      <c r="G39" s="90">
        <f t="shared" si="1"/>
        <v>0</v>
      </c>
      <c r="H39" s="90">
        <f t="shared" si="1"/>
        <v>0</v>
      </c>
      <c r="I39" s="90">
        <f t="shared" si="1"/>
        <v>0</v>
      </c>
      <c r="J39" s="90">
        <f t="shared" si="1"/>
        <v>0</v>
      </c>
      <c r="K39" s="90">
        <f t="shared" si="1"/>
        <v>0</v>
      </c>
      <c r="L39" s="90">
        <f t="shared" si="1"/>
        <v>0</v>
      </c>
      <c r="M39" s="90">
        <f t="shared" si="1"/>
        <v>0</v>
      </c>
      <c r="N39" s="90">
        <f t="shared" si="1"/>
        <v>0</v>
      </c>
      <c r="O39" s="106">
        <f t="shared" ref="O39" si="2">SUM(O8:O38)</f>
        <v>0</v>
      </c>
      <c r="P39" s="105">
        <f>A39*STARTSIDA!C33/5</f>
        <v>0</v>
      </c>
    </row>
    <row r="40" spans="1:16" ht="20" customHeight="1">
      <c r="A40" s="24" t="s">
        <v>26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 t="s">
        <v>5</v>
      </c>
      <c r="P40" s="26">
        <f>O39-P39</f>
        <v>0</v>
      </c>
    </row>
    <row r="41" spans="1:16" ht="14.25" customHeight="1">
      <c r="A41" s="27"/>
      <c r="B41" s="28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6" ht="0.75" customHeight="1">
      <c r="A42" s="2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6" ht="18" customHeight="1">
      <c r="A43" s="111" t="s">
        <v>33</v>
      </c>
      <c r="B43" s="109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6" ht="18" customHeight="1">
      <c r="A44" s="111" t="s">
        <v>34</v>
      </c>
      <c r="B44" s="109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6" ht="18" customHeight="1">
      <c r="A45" s="27"/>
      <c r="B45" s="28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6" ht="18" customHeight="1">
      <c r="A46" s="27"/>
      <c r="B46" s="28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6" ht="18" customHeight="1">
      <c r="A47" s="27"/>
      <c r="B47" s="28"/>
      <c r="C47" s="28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6" ht="18" customHeight="1">
      <c r="A48" s="27"/>
      <c r="B48" s="28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ht="18" customHeight="1">
      <c r="A49" s="27"/>
      <c r="B49" s="30"/>
      <c r="C49" s="30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1" spans="1:13" ht="15">
      <c r="A51" s="27"/>
      <c r="B51" s="30"/>
      <c r="C51" s="30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15"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  <c r="M52" s="1"/>
    </row>
    <row r="54" spans="1:13">
      <c r="B54" s="8"/>
      <c r="C54" s="8"/>
    </row>
  </sheetData>
  <sheetProtection password="CF3F" sheet="1" objects="1" scenarios="1"/>
  <mergeCells count="1">
    <mergeCell ref="C7:D7"/>
  </mergeCells>
  <phoneticPr fontId="0" type="noConversion"/>
  <conditionalFormatting sqref="A8:A38">
    <cfRule type="expression" dxfId="730" priority="202">
      <formula>WEEKDAY(A8,2)&gt;5</formula>
    </cfRule>
  </conditionalFormatting>
  <conditionalFormatting sqref="A8:A38">
    <cfRule type="expression" priority="201">
      <formula>WEEKDAY(7)</formula>
    </cfRule>
  </conditionalFormatting>
  <conditionalFormatting sqref="D1">
    <cfRule type="expression" dxfId="729" priority="194">
      <formula>SUM(E8:E38)&gt;0</formula>
    </cfRule>
  </conditionalFormatting>
  <conditionalFormatting sqref="D2">
    <cfRule type="expression" dxfId="728" priority="193">
      <formula>SUM(F8:F38)&gt;0</formula>
    </cfRule>
  </conditionalFormatting>
  <conditionalFormatting sqref="D3">
    <cfRule type="expression" dxfId="727" priority="192">
      <formula>SUM(G8:G38)&gt;0</formula>
    </cfRule>
  </conditionalFormatting>
  <conditionalFormatting sqref="D5">
    <cfRule type="expression" dxfId="726" priority="191">
      <formula>SUM(I8:I38)&gt;0</formula>
    </cfRule>
  </conditionalFormatting>
  <conditionalFormatting sqref="D4">
    <cfRule type="expression" dxfId="725" priority="190">
      <formula>SUM(H8:H38)&gt;0</formula>
    </cfRule>
  </conditionalFormatting>
  <conditionalFormatting sqref="J1">
    <cfRule type="expression" dxfId="724" priority="189">
      <formula>SUM(J8:J38)&gt;0</formula>
    </cfRule>
  </conditionalFormatting>
  <conditionalFormatting sqref="J2">
    <cfRule type="expression" dxfId="723" priority="188">
      <formula>SUM(K8:K38)&gt;0</formula>
    </cfRule>
  </conditionalFormatting>
  <conditionalFormatting sqref="J3">
    <cfRule type="expression" dxfId="722" priority="187">
      <formula>SUM(L8:L38)&gt;0</formula>
    </cfRule>
  </conditionalFormatting>
  <conditionalFormatting sqref="J4">
    <cfRule type="expression" dxfId="721" priority="186">
      <formula>SUM(M8:M38)&gt;0</formula>
    </cfRule>
  </conditionalFormatting>
  <conditionalFormatting sqref="J5">
    <cfRule type="expression" dxfId="720" priority="185">
      <formula>SUM(N8:N38)&gt;0</formula>
    </cfRule>
  </conditionalFormatting>
  <conditionalFormatting sqref="O8">
    <cfRule type="cellIs" dxfId="719" priority="61" operator="lessThan">
      <formula>D8</formula>
    </cfRule>
    <cfRule type="cellIs" dxfId="718" priority="62" operator="greaterThan">
      <formula>D8</formula>
    </cfRule>
  </conditionalFormatting>
  <conditionalFormatting sqref="O9">
    <cfRule type="cellIs" dxfId="717" priority="59" operator="lessThan">
      <formula>D9</formula>
    </cfRule>
    <cfRule type="cellIs" dxfId="716" priority="60" operator="greaterThan">
      <formula>D9</formula>
    </cfRule>
  </conditionalFormatting>
  <conditionalFormatting sqref="O10">
    <cfRule type="cellIs" dxfId="715" priority="57" operator="lessThan">
      <formula>D10</formula>
    </cfRule>
    <cfRule type="cellIs" dxfId="714" priority="58" operator="greaterThan">
      <formula>D10</formula>
    </cfRule>
  </conditionalFormatting>
  <conditionalFormatting sqref="O11">
    <cfRule type="cellIs" dxfId="713" priority="55" operator="lessThan">
      <formula>D11</formula>
    </cfRule>
    <cfRule type="cellIs" dxfId="712" priority="56" operator="greaterThan">
      <formula>D11</formula>
    </cfRule>
  </conditionalFormatting>
  <conditionalFormatting sqref="O12">
    <cfRule type="cellIs" dxfId="711" priority="53" operator="lessThan">
      <formula>D12</formula>
    </cfRule>
    <cfRule type="cellIs" dxfId="710" priority="54" operator="greaterThan">
      <formula>D12</formula>
    </cfRule>
  </conditionalFormatting>
  <conditionalFormatting sqref="O13">
    <cfRule type="cellIs" dxfId="709" priority="51" operator="lessThan">
      <formula>D13</formula>
    </cfRule>
    <cfRule type="cellIs" dxfId="708" priority="52" operator="greaterThan">
      <formula>D13</formula>
    </cfRule>
  </conditionalFormatting>
  <conditionalFormatting sqref="O14">
    <cfRule type="cellIs" dxfId="707" priority="49" operator="lessThan">
      <formula>D14</formula>
    </cfRule>
    <cfRule type="cellIs" dxfId="706" priority="50" operator="greaterThan">
      <formula>D14</formula>
    </cfRule>
  </conditionalFormatting>
  <conditionalFormatting sqref="O15">
    <cfRule type="cellIs" dxfId="705" priority="47" operator="lessThan">
      <formula>D15</formula>
    </cfRule>
    <cfRule type="cellIs" dxfId="704" priority="48" operator="greaterThan">
      <formula>D15</formula>
    </cfRule>
  </conditionalFormatting>
  <conditionalFormatting sqref="O16">
    <cfRule type="cellIs" dxfId="703" priority="45" operator="lessThan">
      <formula>D16</formula>
    </cfRule>
    <cfRule type="cellIs" dxfId="702" priority="46" operator="greaterThan">
      <formula>D16</formula>
    </cfRule>
  </conditionalFormatting>
  <conditionalFormatting sqref="O17">
    <cfRule type="cellIs" dxfId="701" priority="43" operator="lessThan">
      <formula>D17</formula>
    </cfRule>
    <cfRule type="cellIs" dxfId="700" priority="44" operator="greaterThan">
      <formula>D17</formula>
    </cfRule>
  </conditionalFormatting>
  <conditionalFormatting sqref="O18">
    <cfRule type="cellIs" dxfId="699" priority="41" operator="lessThan">
      <formula>D18</formula>
    </cfRule>
    <cfRule type="cellIs" dxfId="698" priority="42" operator="greaterThan">
      <formula>D18</formula>
    </cfRule>
  </conditionalFormatting>
  <conditionalFormatting sqref="O19">
    <cfRule type="cellIs" dxfId="697" priority="39" operator="lessThan">
      <formula>D19</formula>
    </cfRule>
    <cfRule type="cellIs" dxfId="696" priority="40" operator="greaterThan">
      <formula>D19</formula>
    </cfRule>
  </conditionalFormatting>
  <conditionalFormatting sqref="O20">
    <cfRule type="cellIs" dxfId="695" priority="37" operator="lessThan">
      <formula>D20</formula>
    </cfRule>
    <cfRule type="cellIs" dxfId="694" priority="38" operator="greaterThan">
      <formula>D20</formula>
    </cfRule>
  </conditionalFormatting>
  <conditionalFormatting sqref="O21">
    <cfRule type="cellIs" dxfId="693" priority="35" operator="lessThan">
      <formula>D21</formula>
    </cfRule>
    <cfRule type="cellIs" dxfId="692" priority="36" operator="greaterThan">
      <formula>D21</formula>
    </cfRule>
  </conditionalFormatting>
  <conditionalFormatting sqref="O22">
    <cfRule type="cellIs" dxfId="691" priority="33" operator="lessThan">
      <formula>D22</formula>
    </cfRule>
    <cfRule type="cellIs" dxfId="690" priority="34" operator="greaterThan">
      <formula>D22</formula>
    </cfRule>
  </conditionalFormatting>
  <conditionalFormatting sqref="O23">
    <cfRule type="cellIs" dxfId="689" priority="31" operator="lessThan">
      <formula>D23</formula>
    </cfRule>
    <cfRule type="cellIs" dxfId="688" priority="32" operator="greaterThan">
      <formula>D23</formula>
    </cfRule>
  </conditionalFormatting>
  <conditionalFormatting sqref="O24">
    <cfRule type="cellIs" dxfId="687" priority="29" operator="lessThan">
      <formula>D24</formula>
    </cfRule>
    <cfRule type="cellIs" dxfId="686" priority="30" operator="greaterThan">
      <formula>D24</formula>
    </cfRule>
  </conditionalFormatting>
  <conditionalFormatting sqref="O25">
    <cfRule type="cellIs" dxfId="685" priority="27" operator="lessThan">
      <formula>D25</formula>
    </cfRule>
    <cfRule type="cellIs" dxfId="684" priority="28" operator="greaterThan">
      <formula>D25</formula>
    </cfRule>
  </conditionalFormatting>
  <conditionalFormatting sqref="O26">
    <cfRule type="cellIs" dxfId="683" priority="25" operator="lessThan">
      <formula>D26</formula>
    </cfRule>
    <cfRule type="cellIs" dxfId="682" priority="26" operator="greaterThan">
      <formula>D26</formula>
    </cfRule>
  </conditionalFormatting>
  <conditionalFormatting sqref="O27">
    <cfRule type="cellIs" dxfId="681" priority="23" operator="lessThan">
      <formula>D27</formula>
    </cfRule>
    <cfRule type="cellIs" dxfId="680" priority="24" operator="greaterThan">
      <formula>D27</formula>
    </cfRule>
  </conditionalFormatting>
  <conditionalFormatting sqref="O28">
    <cfRule type="cellIs" dxfId="679" priority="21" operator="lessThan">
      <formula>D28</formula>
    </cfRule>
    <cfRule type="cellIs" dxfId="678" priority="22" operator="greaterThan">
      <formula>D28</formula>
    </cfRule>
  </conditionalFormatting>
  <conditionalFormatting sqref="O29">
    <cfRule type="cellIs" dxfId="677" priority="19" operator="lessThan">
      <formula>D29</formula>
    </cfRule>
    <cfRule type="cellIs" dxfId="676" priority="20" operator="greaterThan">
      <formula>D29</formula>
    </cfRule>
  </conditionalFormatting>
  <conditionalFormatting sqref="O30">
    <cfRule type="cellIs" dxfId="675" priority="17" operator="lessThan">
      <formula>D30</formula>
    </cfRule>
    <cfRule type="cellIs" dxfId="674" priority="18" operator="greaterThan">
      <formula>D30</formula>
    </cfRule>
  </conditionalFormatting>
  <conditionalFormatting sqref="O31">
    <cfRule type="cellIs" dxfId="673" priority="15" operator="lessThan">
      <formula>D31</formula>
    </cfRule>
    <cfRule type="cellIs" dxfId="672" priority="16" operator="greaterThan">
      <formula>D31</formula>
    </cfRule>
  </conditionalFormatting>
  <conditionalFormatting sqref="O32">
    <cfRule type="cellIs" dxfId="671" priority="13" operator="lessThan">
      <formula>D32</formula>
    </cfRule>
    <cfRule type="cellIs" dxfId="670" priority="14" operator="greaterThan">
      <formula>D32</formula>
    </cfRule>
  </conditionalFormatting>
  <conditionalFormatting sqref="O33">
    <cfRule type="cellIs" dxfId="669" priority="11" operator="lessThan">
      <formula>D33</formula>
    </cfRule>
    <cfRule type="cellIs" dxfId="668" priority="12" operator="greaterThan">
      <formula>D33</formula>
    </cfRule>
  </conditionalFormatting>
  <conditionalFormatting sqref="O34">
    <cfRule type="cellIs" dxfId="667" priority="9" operator="lessThan">
      <formula>D34</formula>
    </cfRule>
    <cfRule type="cellIs" dxfId="666" priority="10" operator="greaterThan">
      <formula>D34</formula>
    </cfRule>
  </conditionalFormatting>
  <conditionalFormatting sqref="O35">
    <cfRule type="cellIs" dxfId="665" priority="7" operator="lessThan">
      <formula>D35</formula>
    </cfRule>
    <cfRule type="cellIs" dxfId="664" priority="8" operator="greaterThan">
      <formula>D35</formula>
    </cfRule>
  </conditionalFormatting>
  <conditionalFormatting sqref="O36">
    <cfRule type="cellIs" dxfId="663" priority="5" operator="lessThan">
      <formula>D36</formula>
    </cfRule>
    <cfRule type="cellIs" dxfId="662" priority="6" operator="greaterThan">
      <formula>D36</formula>
    </cfRule>
  </conditionalFormatting>
  <conditionalFormatting sqref="O37">
    <cfRule type="cellIs" dxfId="661" priority="3" operator="lessThan">
      <formula>D37</formula>
    </cfRule>
    <cfRule type="cellIs" dxfId="660" priority="4" operator="greaterThan">
      <formula>D37</formula>
    </cfRule>
  </conditionalFormatting>
  <conditionalFormatting sqref="O38">
    <cfRule type="cellIs" dxfId="659" priority="1" operator="lessThan">
      <formula>D38</formula>
    </cfRule>
    <cfRule type="cellIs" dxfId="658" priority="2" operator="greaterThan">
      <formula>D38</formula>
    </cfRule>
  </conditionalFormatting>
  <dataValidations count="1">
    <dataValidation operator="equal" allowBlank="1" showInputMessage="1" showErrorMessage="1" errorTitle="Total arbetstid" error="Den totala arbetstiden måste överrensstämma med den totala arbetstiden i kolumn AI." promptTitle="Totala arbetstid" prompt="Mata här in den totala arbetstiden per dag som du själv räknat ihop. Den totala arbetstiden måste överrensstämma med den totala arbetstiden i kolumn AI. Detta är bara en kontroll." sqref="D8:D38"/>
  </dataValidations>
  <pageMargins left="0.17" right="0" top="0" bottom="0" header="0" footer="0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5" enableFormatConditionsCalculation="0"/>
  <dimension ref="A1:AQ54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1" sqref="B1"/>
    </sheetView>
  </sheetViews>
  <sheetFormatPr baseColWidth="10" defaultColWidth="8.83203125" defaultRowHeight="14"/>
  <cols>
    <col min="1" max="1" width="4.33203125" style="2" customWidth="1"/>
    <col min="2" max="2" width="50.6640625" style="2" customWidth="1"/>
    <col min="3" max="3" width="25.6640625" style="2" customWidth="1"/>
    <col min="4" max="14" width="5.33203125" style="2" customWidth="1"/>
    <col min="15" max="15" width="5.6640625" style="2" customWidth="1"/>
    <col min="16" max="16" width="18.33203125" style="2" customWidth="1"/>
    <col min="17" max="17" width="3.5" customWidth="1"/>
    <col min="18" max="18" width="9.1640625" customWidth="1"/>
    <col min="19" max="19" width="34.5" customWidth="1"/>
    <col min="20" max="20" width="95.6640625" customWidth="1"/>
    <col min="21" max="21" width="8.6640625" customWidth="1"/>
    <col min="22" max="22" width="6.6640625" customWidth="1"/>
    <col min="23" max="23" width="9.1640625" customWidth="1"/>
    <col min="24" max="24" width="34.5" customWidth="1"/>
    <col min="25" max="25" width="95.6640625" customWidth="1"/>
    <col min="26" max="26" width="8.6640625" customWidth="1"/>
    <col min="27" max="27" width="6.6640625" customWidth="1"/>
    <col min="28" max="28" width="9.1640625" customWidth="1"/>
    <col min="29" max="29" width="25.6640625" customWidth="1"/>
    <col min="30" max="30" width="95.6640625" customWidth="1"/>
    <col min="31" max="31" width="8.6640625" customWidth="1"/>
    <col min="32" max="32" width="6.6640625" customWidth="1"/>
    <col min="44" max="16384" width="8.83203125" style="2"/>
  </cols>
  <sheetData>
    <row r="1" spans="1:16" ht="11" customHeight="1">
      <c r="B1" s="178" t="s">
        <v>54</v>
      </c>
      <c r="C1" s="77"/>
      <c r="D1" s="180" t="str">
        <f>IF(STARTSIDA!B8&gt;" ","1  tim:","")</f>
        <v>1  tim:</v>
      </c>
      <c r="E1" s="125" t="str">
        <f>IF(E39&gt;0,E39,"")</f>
        <v/>
      </c>
      <c r="F1" s="181" t="str">
        <f>IF(D1&gt;" ",STARTSIDA!B8,"")</f>
        <v>90-46136 Yrkesproffs i Sv.finland 2</v>
      </c>
      <c r="G1" s="126"/>
      <c r="H1" s="126"/>
      <c r="I1" s="126"/>
      <c r="J1" s="180" t="str">
        <f>IF(STARTSIDA!B13&gt;" ","6 tim:","")</f>
        <v/>
      </c>
      <c r="K1" s="125" t="str">
        <f>IF(J39&gt;0,J39,"")</f>
        <v/>
      </c>
      <c r="L1" s="181" t="str">
        <f>IF(J1&gt;" ",STARTSIDA!B13,"")</f>
        <v/>
      </c>
      <c r="M1" s="78"/>
      <c r="N1" s="78"/>
      <c r="O1"/>
      <c r="P1"/>
    </row>
    <row r="2" spans="1:16" ht="11" customHeight="1">
      <c r="A2" s="179"/>
      <c r="B2" s="69">
        <f>UPPFÖLJNING!P17</f>
        <v>0</v>
      </c>
      <c r="C2" s="77"/>
      <c r="D2" s="180" t="str">
        <f>IF(STARTSIDA!B9&gt;" ","2  tim:","")</f>
        <v/>
      </c>
      <c r="E2" s="125" t="str">
        <f>IF(F39&gt;0,F39,"")</f>
        <v/>
      </c>
      <c r="F2" s="181" t="str">
        <f>IF(D2&gt;" ",STARTSIDA!B9,"")</f>
        <v/>
      </c>
      <c r="G2" s="126"/>
      <c r="H2" s="126"/>
      <c r="I2" s="126"/>
      <c r="J2" s="180" t="str">
        <f>IF(STARTSIDA!B14&gt;" ","7 tim:","")</f>
        <v/>
      </c>
      <c r="K2" s="125" t="str">
        <f>IF(K39&gt;0,K39,"")</f>
        <v/>
      </c>
      <c r="L2" s="181" t="str">
        <f>IF(J2&gt;" ",STARTSIDA!B14,"")</f>
        <v/>
      </c>
      <c r="M2" s="78"/>
      <c r="N2" s="78"/>
      <c r="O2"/>
      <c r="P2"/>
    </row>
    <row r="3" spans="1:16" ht="11" customHeight="1">
      <c r="A3" s="179"/>
      <c r="C3" s="77"/>
      <c r="D3" s="180" t="str">
        <f>IF(STARTSIDA!B10&gt;" ","3  tim:","")</f>
        <v/>
      </c>
      <c r="E3" s="125" t="str">
        <f>IF(G39&gt;0,G39,"")</f>
        <v/>
      </c>
      <c r="F3" s="181" t="str">
        <f>IF(D3&gt;" ",STARTSIDA!B10,"")</f>
        <v/>
      </c>
      <c r="G3" s="126"/>
      <c r="H3" s="126"/>
      <c r="I3" s="126"/>
      <c r="J3" s="180" t="str">
        <f>IF(STARTSIDA!B15&gt;" ","8 tim:","")</f>
        <v/>
      </c>
      <c r="K3" s="125" t="str">
        <f>IF(L39&gt;0,L39,"")</f>
        <v/>
      </c>
      <c r="L3" s="181" t="str">
        <f>IF(J3&gt;" ",STARTSIDA!B15,"")</f>
        <v/>
      </c>
      <c r="M3" s="78"/>
      <c r="N3" s="78"/>
      <c r="O3"/>
      <c r="P3"/>
    </row>
    <row r="4" spans="1:16" ht="11" customHeight="1">
      <c r="A4" s="179"/>
      <c r="C4" s="77"/>
      <c r="D4" s="180" t="str">
        <f>IF(STARTSIDA!B11&gt;" ","4  tim:","")</f>
        <v/>
      </c>
      <c r="E4" s="125" t="str">
        <f>IF(H39&gt;0,H39,"")</f>
        <v/>
      </c>
      <c r="F4" s="181" t="str">
        <f>IF(D4&gt;" ",STARTSIDA!B11,"")</f>
        <v/>
      </c>
      <c r="G4" s="126"/>
      <c r="H4" s="126"/>
      <c r="I4" s="126"/>
      <c r="J4" s="180" t="str">
        <f>IF(STARTSIDA!B16&gt;" ","9 tim:","")</f>
        <v/>
      </c>
      <c r="K4" s="125" t="str">
        <f>IF(M39&gt;0,M39,"")</f>
        <v/>
      </c>
      <c r="L4" s="181" t="str">
        <f>IF(J4&gt;" ",STARTSIDA!B16,"")</f>
        <v/>
      </c>
      <c r="M4" s="78"/>
      <c r="N4" s="78"/>
      <c r="O4"/>
      <c r="P4"/>
    </row>
    <row r="5" spans="1:16" ht="11" customHeight="1">
      <c r="A5" s="178"/>
      <c r="C5" s="77"/>
      <c r="D5" s="180" t="str">
        <f>IF(STARTSIDA!B12&gt;" ","5  tim:","")</f>
        <v/>
      </c>
      <c r="E5" s="125" t="str">
        <f>IF(I39&gt;0,I39,"")</f>
        <v/>
      </c>
      <c r="F5" s="181" t="str">
        <f>IF(D5&gt;" ",STARTSIDA!B12,"")</f>
        <v/>
      </c>
      <c r="G5" s="126"/>
      <c r="H5" s="126"/>
      <c r="I5" s="126"/>
      <c r="J5" s="180" t="str">
        <f>IF(STARTSIDA!B17&gt;" ","10 tim:","")</f>
        <v>10 tim:</v>
      </c>
      <c r="K5" s="125" t="str">
        <f>IF(N39&gt;0,N39,"")</f>
        <v/>
      </c>
      <c r="L5" s="181" t="str">
        <f>IF(J5&gt;" ",STARTSIDA!B17,"")</f>
        <v>Övrigt arbete</v>
      </c>
      <c r="M5" s="78"/>
      <c r="N5" s="78"/>
      <c r="O5"/>
      <c r="P5"/>
    </row>
    <row r="6" spans="1:16" ht="17" customHeight="1" thickBot="1">
      <c r="A6" s="13"/>
      <c r="B6" s="14" t="str">
        <f>STARTSIDA!B4</f>
        <v>Namn Namn</v>
      </c>
      <c r="C6" s="173" t="str">
        <f>UPPFÖLJNING!A17</f>
        <v>April 2012</v>
      </c>
      <c r="D6" s="76"/>
      <c r="E6" s="112"/>
      <c r="F6" s="76"/>
      <c r="G6" s="76"/>
      <c r="H6" s="76"/>
      <c r="I6" s="76"/>
      <c r="J6"/>
      <c r="K6"/>
      <c r="L6"/>
      <c r="M6" s="76"/>
      <c r="N6" s="76"/>
      <c r="O6" s="114"/>
      <c r="P6" s="79"/>
    </row>
    <row r="7" spans="1:16" ht="26" customHeight="1" thickBot="1">
      <c r="A7" s="16" t="s">
        <v>0</v>
      </c>
      <c r="B7" s="17" t="s">
        <v>1</v>
      </c>
      <c r="C7" s="186" t="s">
        <v>31</v>
      </c>
      <c r="D7" s="187"/>
      <c r="E7" s="103">
        <v>1</v>
      </c>
      <c r="F7" s="80">
        <v>2</v>
      </c>
      <c r="G7" s="80">
        <v>3</v>
      </c>
      <c r="H7" s="80">
        <v>4</v>
      </c>
      <c r="I7" s="80">
        <v>5</v>
      </c>
      <c r="J7" s="80">
        <v>6</v>
      </c>
      <c r="K7" s="80">
        <v>7</v>
      </c>
      <c r="L7" s="80">
        <v>8</v>
      </c>
      <c r="M7" s="80">
        <v>9</v>
      </c>
      <c r="N7" s="80">
        <v>10</v>
      </c>
      <c r="O7" s="104" t="s">
        <v>2</v>
      </c>
      <c r="P7" s="82" t="s">
        <v>3</v>
      </c>
    </row>
    <row r="8" spans="1:16" ht="14.5" customHeight="1">
      <c r="A8" s="175">
        <v>41000</v>
      </c>
      <c r="B8" s="73"/>
      <c r="C8" s="100"/>
      <c r="D8" s="101"/>
      <c r="E8" s="98"/>
      <c r="F8" s="84"/>
      <c r="G8" s="84"/>
      <c r="H8" s="84"/>
      <c r="I8" s="84"/>
      <c r="J8" s="84"/>
      <c r="K8" s="84"/>
      <c r="L8" s="84"/>
      <c r="M8" s="84"/>
      <c r="N8" s="84"/>
      <c r="O8" s="146">
        <f t="shared" ref="O8:O38" si="0">SUM(E8:N8)</f>
        <v>0</v>
      </c>
      <c r="P8" s="97"/>
    </row>
    <row r="9" spans="1:16" ht="14.5" customHeight="1">
      <c r="A9" s="175">
        <v>41001</v>
      </c>
      <c r="B9" s="74"/>
      <c r="C9" s="83"/>
      <c r="D9" s="102"/>
      <c r="E9" s="99"/>
      <c r="F9" s="85"/>
      <c r="G9" s="85"/>
      <c r="H9" s="85"/>
      <c r="I9" s="85"/>
      <c r="J9" s="85"/>
      <c r="K9" s="85"/>
      <c r="L9" s="85"/>
      <c r="M9" s="85"/>
      <c r="N9" s="84"/>
      <c r="O9" s="146">
        <f t="shared" si="0"/>
        <v>0</v>
      </c>
      <c r="P9" s="86"/>
    </row>
    <row r="10" spans="1:16" ht="14.5" customHeight="1">
      <c r="A10" s="175">
        <v>41002</v>
      </c>
      <c r="B10" s="74"/>
      <c r="C10" s="83"/>
      <c r="D10" s="102"/>
      <c r="E10" s="99"/>
      <c r="F10" s="85"/>
      <c r="G10" s="85"/>
      <c r="H10" s="85"/>
      <c r="I10" s="85"/>
      <c r="J10" s="85"/>
      <c r="K10" s="85"/>
      <c r="L10" s="85"/>
      <c r="M10" s="85"/>
      <c r="N10" s="84"/>
      <c r="O10" s="146">
        <f t="shared" si="0"/>
        <v>0</v>
      </c>
      <c r="P10" s="86"/>
    </row>
    <row r="11" spans="1:16" ht="14.5" customHeight="1">
      <c r="A11" s="175">
        <v>41003</v>
      </c>
      <c r="B11" s="21"/>
      <c r="C11" s="83"/>
      <c r="D11" s="102"/>
      <c r="E11" s="98"/>
      <c r="F11" s="84"/>
      <c r="G11" s="84"/>
      <c r="H11" s="84"/>
      <c r="I11" s="84"/>
      <c r="J11" s="84"/>
      <c r="K11" s="84"/>
      <c r="L11" s="84"/>
      <c r="M11" s="84"/>
      <c r="N11" s="84"/>
      <c r="O11" s="146">
        <f t="shared" si="0"/>
        <v>0</v>
      </c>
      <c r="P11" s="97"/>
    </row>
    <row r="12" spans="1:16" ht="14.5" customHeight="1">
      <c r="A12" s="175">
        <v>41004</v>
      </c>
      <c r="B12" s="21"/>
      <c r="C12" s="83"/>
      <c r="D12" s="102"/>
      <c r="E12" s="99"/>
      <c r="F12" s="85"/>
      <c r="G12" s="85"/>
      <c r="H12" s="85"/>
      <c r="I12" s="85"/>
      <c r="J12" s="85"/>
      <c r="K12" s="85"/>
      <c r="L12" s="85"/>
      <c r="M12" s="85"/>
      <c r="N12" s="84"/>
      <c r="O12" s="146">
        <f t="shared" si="0"/>
        <v>0</v>
      </c>
      <c r="P12" s="86"/>
    </row>
    <row r="13" spans="1:16" ht="14.5" customHeight="1">
      <c r="A13" s="176">
        <v>41005</v>
      </c>
      <c r="B13" s="75"/>
      <c r="C13" s="83"/>
      <c r="D13" s="102"/>
      <c r="E13" s="99"/>
      <c r="F13" s="85"/>
      <c r="G13" s="85"/>
      <c r="H13" s="85"/>
      <c r="I13" s="85"/>
      <c r="J13" s="85"/>
      <c r="K13" s="85"/>
      <c r="L13" s="85"/>
      <c r="M13" s="85"/>
      <c r="N13" s="84"/>
      <c r="O13" s="146">
        <f t="shared" si="0"/>
        <v>0</v>
      </c>
      <c r="P13" s="86"/>
    </row>
    <row r="14" spans="1:16" ht="14.5" customHeight="1">
      <c r="A14" s="175">
        <v>41006</v>
      </c>
      <c r="B14" s="21"/>
      <c r="C14" s="83"/>
      <c r="D14" s="102"/>
      <c r="E14" s="99"/>
      <c r="F14" s="85"/>
      <c r="G14" s="85"/>
      <c r="H14" s="85"/>
      <c r="I14" s="85"/>
      <c r="J14" s="85"/>
      <c r="K14" s="85"/>
      <c r="L14" s="85"/>
      <c r="M14" s="85"/>
      <c r="N14" s="84"/>
      <c r="O14" s="146">
        <f t="shared" si="0"/>
        <v>0</v>
      </c>
      <c r="P14" s="86"/>
    </row>
    <row r="15" spans="1:16" ht="14.5" customHeight="1">
      <c r="A15" s="175">
        <v>41007</v>
      </c>
      <c r="B15" s="21"/>
      <c r="C15" s="83"/>
      <c r="D15" s="102"/>
      <c r="E15" s="99"/>
      <c r="F15" s="85"/>
      <c r="G15" s="85"/>
      <c r="H15" s="85"/>
      <c r="I15" s="85"/>
      <c r="J15" s="85"/>
      <c r="K15" s="85"/>
      <c r="L15" s="85"/>
      <c r="M15" s="85"/>
      <c r="N15" s="84"/>
      <c r="O15" s="146">
        <f t="shared" si="0"/>
        <v>0</v>
      </c>
      <c r="P15" s="86"/>
    </row>
    <row r="16" spans="1:16" ht="14.5" customHeight="1">
      <c r="A16" s="176">
        <v>41008</v>
      </c>
      <c r="B16" s="74"/>
      <c r="C16" s="83"/>
      <c r="D16" s="102"/>
      <c r="E16" s="99"/>
      <c r="F16" s="85"/>
      <c r="G16" s="85"/>
      <c r="H16" s="85"/>
      <c r="I16" s="85"/>
      <c r="J16" s="85"/>
      <c r="K16" s="85"/>
      <c r="L16" s="85"/>
      <c r="M16" s="85"/>
      <c r="N16" s="84"/>
      <c r="O16" s="146">
        <f t="shared" si="0"/>
        <v>0</v>
      </c>
      <c r="P16" s="86"/>
    </row>
    <row r="17" spans="1:16" ht="14.5" customHeight="1">
      <c r="A17" s="175">
        <v>41009</v>
      </c>
      <c r="B17" s="75"/>
      <c r="C17" s="83"/>
      <c r="D17" s="102"/>
      <c r="E17" s="99"/>
      <c r="F17" s="85"/>
      <c r="G17" s="85"/>
      <c r="H17" s="85"/>
      <c r="I17" s="85"/>
      <c r="J17" s="85"/>
      <c r="K17" s="85"/>
      <c r="L17" s="85"/>
      <c r="M17" s="85"/>
      <c r="N17" s="84"/>
      <c r="O17" s="146">
        <f t="shared" si="0"/>
        <v>0</v>
      </c>
      <c r="P17" s="86"/>
    </row>
    <row r="18" spans="1:16" ht="14.5" customHeight="1">
      <c r="A18" s="175">
        <v>41010</v>
      </c>
      <c r="B18" s="75"/>
      <c r="C18" s="83"/>
      <c r="D18" s="102"/>
      <c r="E18" s="99"/>
      <c r="F18" s="85"/>
      <c r="G18" s="85"/>
      <c r="H18" s="85"/>
      <c r="I18" s="85"/>
      <c r="J18" s="85"/>
      <c r="K18" s="85"/>
      <c r="L18" s="85"/>
      <c r="M18" s="85"/>
      <c r="N18" s="84"/>
      <c r="O18" s="146">
        <f t="shared" si="0"/>
        <v>0</v>
      </c>
      <c r="P18" s="86"/>
    </row>
    <row r="19" spans="1:16" ht="14.5" customHeight="1">
      <c r="A19" s="175">
        <v>41011</v>
      </c>
      <c r="B19" s="75"/>
      <c r="C19" s="83"/>
      <c r="D19" s="102"/>
      <c r="E19" s="99"/>
      <c r="F19" s="85"/>
      <c r="G19" s="85"/>
      <c r="H19" s="85"/>
      <c r="I19" s="85"/>
      <c r="J19" s="85"/>
      <c r="K19" s="85"/>
      <c r="L19" s="85"/>
      <c r="M19" s="85"/>
      <c r="N19" s="84"/>
      <c r="O19" s="146">
        <f t="shared" si="0"/>
        <v>0</v>
      </c>
      <c r="P19" s="86"/>
    </row>
    <row r="20" spans="1:16" ht="14.5" customHeight="1">
      <c r="A20" s="175">
        <v>41012</v>
      </c>
      <c r="B20" s="75"/>
      <c r="C20" s="83"/>
      <c r="D20" s="102"/>
      <c r="E20" s="99"/>
      <c r="F20" s="85"/>
      <c r="G20" s="85"/>
      <c r="H20" s="85"/>
      <c r="I20" s="85"/>
      <c r="J20" s="85"/>
      <c r="K20" s="85"/>
      <c r="L20" s="85"/>
      <c r="M20" s="85"/>
      <c r="N20" s="84"/>
      <c r="O20" s="146">
        <f t="shared" si="0"/>
        <v>0</v>
      </c>
      <c r="P20" s="86"/>
    </row>
    <row r="21" spans="1:16" ht="14.5" customHeight="1">
      <c r="A21" s="175">
        <v>41013</v>
      </c>
      <c r="B21" s="75"/>
      <c r="C21" s="83"/>
      <c r="D21" s="102"/>
      <c r="E21" s="99"/>
      <c r="F21" s="85"/>
      <c r="G21" s="85"/>
      <c r="H21" s="85"/>
      <c r="I21" s="85"/>
      <c r="J21" s="85"/>
      <c r="K21" s="85"/>
      <c r="L21" s="85"/>
      <c r="M21" s="85"/>
      <c r="N21" s="84"/>
      <c r="O21" s="146">
        <f t="shared" si="0"/>
        <v>0</v>
      </c>
      <c r="P21" s="86"/>
    </row>
    <row r="22" spans="1:16" ht="14.5" customHeight="1">
      <c r="A22" s="175">
        <v>41014</v>
      </c>
      <c r="B22" s="75"/>
      <c r="C22" s="83"/>
      <c r="D22" s="102"/>
      <c r="E22" s="99"/>
      <c r="F22" s="85"/>
      <c r="G22" s="85"/>
      <c r="H22" s="85"/>
      <c r="I22" s="85"/>
      <c r="J22" s="85"/>
      <c r="K22" s="85"/>
      <c r="L22" s="85"/>
      <c r="M22" s="85"/>
      <c r="N22" s="84"/>
      <c r="O22" s="146">
        <f t="shared" si="0"/>
        <v>0</v>
      </c>
      <c r="P22" s="86"/>
    </row>
    <row r="23" spans="1:16" ht="14.5" customHeight="1">
      <c r="A23" s="175">
        <v>41015</v>
      </c>
      <c r="B23" s="75"/>
      <c r="C23" s="83"/>
      <c r="D23" s="102"/>
      <c r="E23" s="99"/>
      <c r="F23" s="85"/>
      <c r="G23" s="85"/>
      <c r="H23" s="85"/>
      <c r="I23" s="85"/>
      <c r="J23" s="85"/>
      <c r="K23" s="85"/>
      <c r="L23" s="85"/>
      <c r="M23" s="85"/>
      <c r="N23" s="84"/>
      <c r="O23" s="146">
        <f t="shared" si="0"/>
        <v>0</v>
      </c>
      <c r="P23" s="86"/>
    </row>
    <row r="24" spans="1:16" ht="14.5" customHeight="1">
      <c r="A24" s="175">
        <v>41016</v>
      </c>
      <c r="B24" s="75"/>
      <c r="C24" s="83"/>
      <c r="D24" s="102"/>
      <c r="E24" s="99"/>
      <c r="F24" s="85"/>
      <c r="G24" s="85"/>
      <c r="H24" s="85"/>
      <c r="I24" s="85"/>
      <c r="J24" s="85"/>
      <c r="K24" s="85"/>
      <c r="L24" s="85"/>
      <c r="M24" s="85"/>
      <c r="N24" s="84"/>
      <c r="O24" s="146">
        <f t="shared" si="0"/>
        <v>0</v>
      </c>
      <c r="P24" s="86"/>
    </row>
    <row r="25" spans="1:16" ht="14.5" customHeight="1">
      <c r="A25" s="175">
        <v>41017</v>
      </c>
      <c r="B25" s="75"/>
      <c r="C25" s="83"/>
      <c r="D25" s="102"/>
      <c r="E25" s="99"/>
      <c r="F25" s="85"/>
      <c r="G25" s="85"/>
      <c r="H25" s="85"/>
      <c r="I25" s="85"/>
      <c r="J25" s="85"/>
      <c r="K25" s="85"/>
      <c r="L25" s="85"/>
      <c r="M25" s="85"/>
      <c r="N25" s="84"/>
      <c r="O25" s="146">
        <f t="shared" si="0"/>
        <v>0</v>
      </c>
      <c r="P25" s="86"/>
    </row>
    <row r="26" spans="1:16" ht="14.5" customHeight="1">
      <c r="A26" s="175">
        <v>41018</v>
      </c>
      <c r="B26" s="75"/>
      <c r="C26" s="83"/>
      <c r="D26" s="102"/>
      <c r="E26" s="99"/>
      <c r="F26" s="85"/>
      <c r="G26" s="85"/>
      <c r="H26" s="85"/>
      <c r="I26" s="85"/>
      <c r="J26" s="85"/>
      <c r="K26" s="85"/>
      <c r="L26" s="85"/>
      <c r="M26" s="85"/>
      <c r="N26" s="84"/>
      <c r="O26" s="146">
        <f t="shared" si="0"/>
        <v>0</v>
      </c>
      <c r="P26" s="86"/>
    </row>
    <row r="27" spans="1:16" ht="14.5" customHeight="1">
      <c r="A27" s="175">
        <v>41019</v>
      </c>
      <c r="B27" s="75"/>
      <c r="C27" s="83"/>
      <c r="D27" s="102"/>
      <c r="E27" s="99"/>
      <c r="F27" s="85"/>
      <c r="G27" s="85"/>
      <c r="H27" s="85"/>
      <c r="I27" s="85"/>
      <c r="J27" s="85"/>
      <c r="K27" s="85"/>
      <c r="L27" s="85"/>
      <c r="M27" s="85"/>
      <c r="N27" s="84"/>
      <c r="O27" s="146">
        <f t="shared" si="0"/>
        <v>0</v>
      </c>
      <c r="P27" s="86"/>
    </row>
    <row r="28" spans="1:16" ht="14.5" customHeight="1">
      <c r="A28" s="175">
        <v>41020</v>
      </c>
      <c r="B28" s="75"/>
      <c r="C28" s="83"/>
      <c r="D28" s="102"/>
      <c r="E28" s="99"/>
      <c r="F28" s="85"/>
      <c r="G28" s="85"/>
      <c r="H28" s="85"/>
      <c r="I28" s="85"/>
      <c r="J28" s="85"/>
      <c r="K28" s="85"/>
      <c r="L28" s="85"/>
      <c r="M28" s="85"/>
      <c r="N28" s="84"/>
      <c r="O28" s="146">
        <f t="shared" si="0"/>
        <v>0</v>
      </c>
      <c r="P28" s="86"/>
    </row>
    <row r="29" spans="1:16" ht="14.5" customHeight="1">
      <c r="A29" s="175">
        <v>41021</v>
      </c>
      <c r="B29" s="75"/>
      <c r="C29" s="83"/>
      <c r="D29" s="102"/>
      <c r="E29" s="99"/>
      <c r="F29" s="85"/>
      <c r="G29" s="85"/>
      <c r="H29" s="85"/>
      <c r="I29" s="85"/>
      <c r="J29" s="85"/>
      <c r="K29" s="85"/>
      <c r="L29" s="85"/>
      <c r="M29" s="85"/>
      <c r="N29" s="84"/>
      <c r="O29" s="146">
        <f t="shared" si="0"/>
        <v>0</v>
      </c>
      <c r="P29" s="87"/>
    </row>
    <row r="30" spans="1:16" ht="14.5" customHeight="1">
      <c r="A30" s="175">
        <v>41022</v>
      </c>
      <c r="B30" s="75"/>
      <c r="C30" s="83"/>
      <c r="D30" s="102"/>
      <c r="E30" s="99"/>
      <c r="F30" s="85"/>
      <c r="G30" s="85"/>
      <c r="H30" s="85"/>
      <c r="I30" s="85"/>
      <c r="J30" s="85"/>
      <c r="K30" s="85"/>
      <c r="L30" s="85"/>
      <c r="M30" s="85"/>
      <c r="N30" s="84"/>
      <c r="O30" s="146">
        <f t="shared" si="0"/>
        <v>0</v>
      </c>
      <c r="P30" s="86"/>
    </row>
    <row r="31" spans="1:16" ht="14.5" customHeight="1">
      <c r="A31" s="175">
        <v>41023</v>
      </c>
      <c r="B31" s="75"/>
      <c r="C31" s="83"/>
      <c r="D31" s="102"/>
      <c r="E31" s="99"/>
      <c r="F31" s="85"/>
      <c r="G31" s="85"/>
      <c r="H31" s="85"/>
      <c r="I31" s="85"/>
      <c r="J31" s="85"/>
      <c r="K31" s="85"/>
      <c r="L31" s="85"/>
      <c r="M31" s="85"/>
      <c r="N31" s="84"/>
      <c r="O31" s="146">
        <f t="shared" si="0"/>
        <v>0</v>
      </c>
      <c r="P31" s="86"/>
    </row>
    <row r="32" spans="1:16" ht="14.5" customHeight="1">
      <c r="A32" s="175">
        <v>41024</v>
      </c>
      <c r="B32" s="75"/>
      <c r="C32" s="83"/>
      <c r="D32" s="102"/>
      <c r="E32" s="99"/>
      <c r="F32" s="85"/>
      <c r="G32" s="85"/>
      <c r="H32" s="85"/>
      <c r="I32" s="85"/>
      <c r="J32" s="85"/>
      <c r="K32" s="85"/>
      <c r="L32" s="85"/>
      <c r="M32" s="85"/>
      <c r="N32" s="84"/>
      <c r="O32" s="146">
        <f t="shared" si="0"/>
        <v>0</v>
      </c>
      <c r="P32" s="86"/>
    </row>
    <row r="33" spans="1:16" ht="14.5" customHeight="1">
      <c r="A33" s="175">
        <v>41025</v>
      </c>
      <c r="B33" s="75"/>
      <c r="C33" s="83"/>
      <c r="D33" s="102"/>
      <c r="E33" s="99"/>
      <c r="F33" s="85"/>
      <c r="G33" s="85"/>
      <c r="H33" s="85"/>
      <c r="I33" s="85"/>
      <c r="J33" s="85"/>
      <c r="K33" s="85"/>
      <c r="L33" s="85"/>
      <c r="M33" s="85"/>
      <c r="N33" s="84"/>
      <c r="O33" s="146">
        <f t="shared" si="0"/>
        <v>0</v>
      </c>
      <c r="P33" s="86"/>
    </row>
    <row r="34" spans="1:16" ht="14.5" customHeight="1">
      <c r="A34" s="175">
        <v>41026</v>
      </c>
      <c r="B34" s="75"/>
      <c r="C34" s="83"/>
      <c r="D34" s="102"/>
      <c r="E34" s="99"/>
      <c r="F34" s="85"/>
      <c r="G34" s="85"/>
      <c r="H34" s="85"/>
      <c r="I34" s="85"/>
      <c r="J34" s="85"/>
      <c r="K34" s="85"/>
      <c r="L34" s="85"/>
      <c r="M34" s="85"/>
      <c r="N34" s="84"/>
      <c r="O34" s="146">
        <f t="shared" si="0"/>
        <v>0</v>
      </c>
      <c r="P34" s="86"/>
    </row>
    <row r="35" spans="1:16" ht="14.5" customHeight="1">
      <c r="A35" s="175">
        <v>41027</v>
      </c>
      <c r="B35" s="75"/>
      <c r="C35" s="83"/>
      <c r="D35" s="102"/>
      <c r="E35" s="99"/>
      <c r="F35" s="85"/>
      <c r="G35" s="85"/>
      <c r="H35" s="85"/>
      <c r="I35" s="85"/>
      <c r="J35" s="85"/>
      <c r="K35" s="85"/>
      <c r="L35" s="85"/>
      <c r="M35" s="85"/>
      <c r="N35" s="84"/>
      <c r="O35" s="146">
        <f t="shared" si="0"/>
        <v>0</v>
      </c>
      <c r="P35" s="86"/>
    </row>
    <row r="36" spans="1:16" ht="14.5" customHeight="1">
      <c r="A36" s="175">
        <v>41028</v>
      </c>
      <c r="B36" s="75"/>
      <c r="C36" s="83"/>
      <c r="D36" s="102"/>
      <c r="E36" s="99"/>
      <c r="F36" s="85"/>
      <c r="G36" s="85"/>
      <c r="H36" s="85"/>
      <c r="I36" s="85"/>
      <c r="J36" s="85"/>
      <c r="K36" s="85"/>
      <c r="L36" s="85"/>
      <c r="M36" s="85"/>
      <c r="N36" s="84"/>
      <c r="O36" s="146">
        <f t="shared" si="0"/>
        <v>0</v>
      </c>
      <c r="P36" s="86"/>
    </row>
    <row r="37" spans="1:16" ht="14.5" customHeight="1">
      <c r="A37" s="175">
        <v>41029</v>
      </c>
      <c r="B37" s="75"/>
      <c r="C37" s="83"/>
      <c r="D37" s="102"/>
      <c r="E37" s="99"/>
      <c r="F37" s="85"/>
      <c r="G37" s="85"/>
      <c r="H37" s="85"/>
      <c r="I37" s="85"/>
      <c r="J37" s="85"/>
      <c r="K37" s="85"/>
      <c r="L37" s="85"/>
      <c r="M37" s="85"/>
      <c r="N37" s="84"/>
      <c r="O37" s="146">
        <f t="shared" si="0"/>
        <v>0</v>
      </c>
      <c r="P37" s="86"/>
    </row>
    <row r="38" spans="1:16" ht="14.5" customHeight="1" thickBot="1">
      <c r="A38" s="177"/>
      <c r="B38" s="75"/>
      <c r="C38" s="83"/>
      <c r="D38" s="102"/>
      <c r="E38" s="99"/>
      <c r="F38" s="85"/>
      <c r="G38" s="85"/>
      <c r="H38" s="85"/>
      <c r="I38" s="85"/>
      <c r="J38" s="85"/>
      <c r="K38" s="85"/>
      <c r="L38" s="85"/>
      <c r="M38" s="85"/>
      <c r="N38" s="84"/>
      <c r="O38" s="146">
        <f t="shared" si="0"/>
        <v>0</v>
      </c>
      <c r="P38" s="88" t="s">
        <v>4</v>
      </c>
    </row>
    <row r="39" spans="1:16" ht="14.5" customHeight="1" thickBot="1">
      <c r="A39" s="110"/>
      <c r="B39" s="23"/>
      <c r="C39" s="89"/>
      <c r="D39" s="89" t="s">
        <v>30</v>
      </c>
      <c r="E39" s="90">
        <f t="shared" ref="E39:N39" si="1">SUM(E8:E38)</f>
        <v>0</v>
      </c>
      <c r="F39" s="90">
        <f t="shared" si="1"/>
        <v>0</v>
      </c>
      <c r="G39" s="90">
        <f t="shared" si="1"/>
        <v>0</v>
      </c>
      <c r="H39" s="90">
        <f t="shared" si="1"/>
        <v>0</v>
      </c>
      <c r="I39" s="90">
        <f t="shared" si="1"/>
        <v>0</v>
      </c>
      <c r="J39" s="90">
        <f t="shared" si="1"/>
        <v>0</v>
      </c>
      <c r="K39" s="90">
        <f t="shared" si="1"/>
        <v>0</v>
      </c>
      <c r="L39" s="90">
        <f t="shared" si="1"/>
        <v>0</v>
      </c>
      <c r="M39" s="90">
        <f t="shared" si="1"/>
        <v>0</v>
      </c>
      <c r="N39" s="90">
        <f t="shared" si="1"/>
        <v>0</v>
      </c>
      <c r="O39" s="106">
        <f t="shared" ref="O39" si="2">SUM(O8:O38)</f>
        <v>0</v>
      </c>
      <c r="P39" s="105">
        <f>A39*STARTSIDA!C33/5</f>
        <v>0</v>
      </c>
    </row>
    <row r="40" spans="1:16" ht="20" customHeight="1">
      <c r="A40" s="24" t="s">
        <v>26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 t="s">
        <v>5</v>
      </c>
      <c r="P40" s="26">
        <f>O39-P39</f>
        <v>0</v>
      </c>
    </row>
    <row r="41" spans="1:16" ht="14.25" customHeight="1">
      <c r="A41" s="27"/>
      <c r="B41" s="28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6" ht="0.75" customHeight="1">
      <c r="A42" s="2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6" ht="18" customHeight="1">
      <c r="A43" s="111" t="s">
        <v>33</v>
      </c>
      <c r="B43" s="109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6" ht="18" customHeight="1">
      <c r="A44" s="111" t="s">
        <v>34</v>
      </c>
      <c r="B44" s="109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6" ht="18" customHeight="1">
      <c r="A45" s="27"/>
      <c r="B45" s="28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6" ht="18" customHeight="1">
      <c r="A46" s="27"/>
      <c r="B46" s="28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6" ht="18" customHeight="1">
      <c r="A47" s="27"/>
      <c r="B47" s="28"/>
      <c r="C47" s="28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6" ht="18" customHeight="1">
      <c r="A48" s="27"/>
      <c r="B48" s="28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ht="18" customHeight="1">
      <c r="A49" s="27"/>
      <c r="B49" s="30"/>
      <c r="C49" s="30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1" spans="1:13" ht="15">
      <c r="A51" s="27"/>
      <c r="B51" s="30"/>
      <c r="C51" s="30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15"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  <c r="M52" s="1"/>
    </row>
    <row r="54" spans="1:13">
      <c r="B54" s="8"/>
      <c r="C54" s="8"/>
    </row>
  </sheetData>
  <sheetProtection password="CF3F" sheet="1" objects="1" scenarios="1"/>
  <mergeCells count="1">
    <mergeCell ref="C7:D7"/>
  </mergeCells>
  <phoneticPr fontId="0" type="noConversion"/>
  <conditionalFormatting sqref="A8:A37">
    <cfRule type="expression" dxfId="657" priority="195">
      <formula>pasken</formula>
    </cfRule>
    <cfRule type="expression" dxfId="656" priority="203">
      <formula>WEEKDAY(A8,2)&gt;5</formula>
    </cfRule>
  </conditionalFormatting>
  <conditionalFormatting sqref="A8:A37">
    <cfRule type="expression" priority="202">
      <formula>WEEKDAY(7)</formula>
    </cfRule>
  </conditionalFormatting>
  <conditionalFormatting sqref="D1">
    <cfRule type="expression" dxfId="655" priority="194">
      <formula>SUM(E8:E38)&gt;0</formula>
    </cfRule>
  </conditionalFormatting>
  <conditionalFormatting sqref="D2">
    <cfRule type="expression" dxfId="654" priority="193">
      <formula>SUM(F8:F38)&gt;0</formula>
    </cfRule>
  </conditionalFormatting>
  <conditionalFormatting sqref="D3">
    <cfRule type="expression" dxfId="653" priority="192">
      <formula>SUM(G8:G38)&gt;0</formula>
    </cfRule>
  </conditionalFormatting>
  <conditionalFormatting sqref="D5">
    <cfRule type="expression" dxfId="652" priority="191">
      <formula>SUM(I8:I38)&gt;0</formula>
    </cfRule>
  </conditionalFormatting>
  <conditionalFormatting sqref="D4">
    <cfRule type="expression" dxfId="651" priority="190">
      <formula>SUM(H8:H38)&gt;0</formula>
    </cfRule>
  </conditionalFormatting>
  <conditionalFormatting sqref="J1">
    <cfRule type="expression" dxfId="650" priority="189">
      <formula>SUM(J8:J38)&gt;0</formula>
    </cfRule>
  </conditionalFormatting>
  <conditionalFormatting sqref="J2">
    <cfRule type="expression" dxfId="649" priority="188">
      <formula>SUM(K8:K38)&gt;0</formula>
    </cfRule>
  </conditionalFormatting>
  <conditionalFormatting sqref="J3">
    <cfRule type="expression" dxfId="648" priority="187">
      <formula>SUM(L8:L38)&gt;0</formula>
    </cfRule>
  </conditionalFormatting>
  <conditionalFormatting sqref="J4">
    <cfRule type="expression" dxfId="647" priority="186">
      <formula>SUM(M8:M38)&gt;0</formula>
    </cfRule>
  </conditionalFormatting>
  <conditionalFormatting sqref="J5">
    <cfRule type="expression" dxfId="646" priority="185">
      <formula>SUM(N8:N38)&gt;0</formula>
    </cfRule>
  </conditionalFormatting>
  <conditionalFormatting sqref="O8">
    <cfRule type="cellIs" dxfId="645" priority="61" operator="lessThan">
      <formula>D8</formula>
    </cfRule>
    <cfRule type="cellIs" dxfId="644" priority="62" operator="greaterThan">
      <formula>D8</formula>
    </cfRule>
  </conditionalFormatting>
  <conditionalFormatting sqref="O9">
    <cfRule type="cellIs" dxfId="643" priority="59" operator="lessThan">
      <formula>D9</formula>
    </cfRule>
    <cfRule type="cellIs" dxfId="642" priority="60" operator="greaterThan">
      <formula>D9</formula>
    </cfRule>
  </conditionalFormatting>
  <conditionalFormatting sqref="O10">
    <cfRule type="cellIs" dxfId="641" priority="57" operator="lessThan">
      <formula>D10</formula>
    </cfRule>
    <cfRule type="cellIs" dxfId="640" priority="58" operator="greaterThan">
      <formula>D10</formula>
    </cfRule>
  </conditionalFormatting>
  <conditionalFormatting sqref="O11">
    <cfRule type="cellIs" dxfId="639" priority="55" operator="lessThan">
      <formula>D11</formula>
    </cfRule>
    <cfRule type="cellIs" dxfId="638" priority="56" operator="greaterThan">
      <formula>D11</formula>
    </cfRule>
  </conditionalFormatting>
  <conditionalFormatting sqref="O12">
    <cfRule type="cellIs" dxfId="637" priority="53" operator="lessThan">
      <formula>D12</formula>
    </cfRule>
    <cfRule type="cellIs" dxfId="636" priority="54" operator="greaterThan">
      <formula>D12</formula>
    </cfRule>
  </conditionalFormatting>
  <conditionalFormatting sqref="O13">
    <cfRule type="cellIs" dxfId="635" priority="51" operator="lessThan">
      <formula>D13</formula>
    </cfRule>
    <cfRule type="cellIs" dxfId="634" priority="52" operator="greaterThan">
      <formula>D13</formula>
    </cfRule>
  </conditionalFormatting>
  <conditionalFormatting sqref="O14">
    <cfRule type="cellIs" dxfId="633" priority="49" operator="lessThan">
      <formula>D14</formula>
    </cfRule>
    <cfRule type="cellIs" dxfId="632" priority="50" operator="greaterThan">
      <formula>D14</formula>
    </cfRule>
  </conditionalFormatting>
  <conditionalFormatting sqref="O15">
    <cfRule type="cellIs" dxfId="631" priority="47" operator="lessThan">
      <formula>D15</formula>
    </cfRule>
    <cfRule type="cellIs" dxfId="630" priority="48" operator="greaterThan">
      <formula>D15</formula>
    </cfRule>
  </conditionalFormatting>
  <conditionalFormatting sqref="O16">
    <cfRule type="cellIs" dxfId="629" priority="45" operator="lessThan">
      <formula>D16</formula>
    </cfRule>
    <cfRule type="cellIs" dxfId="628" priority="46" operator="greaterThan">
      <formula>D16</formula>
    </cfRule>
  </conditionalFormatting>
  <conditionalFormatting sqref="O17">
    <cfRule type="cellIs" dxfId="627" priority="43" operator="lessThan">
      <formula>D17</formula>
    </cfRule>
    <cfRule type="cellIs" dxfId="626" priority="44" operator="greaterThan">
      <formula>D17</formula>
    </cfRule>
  </conditionalFormatting>
  <conditionalFormatting sqref="O18">
    <cfRule type="cellIs" dxfId="625" priority="41" operator="lessThan">
      <formula>D18</formula>
    </cfRule>
    <cfRule type="cellIs" dxfId="624" priority="42" operator="greaterThan">
      <formula>D18</formula>
    </cfRule>
  </conditionalFormatting>
  <conditionalFormatting sqref="O19">
    <cfRule type="cellIs" dxfId="623" priority="39" operator="lessThan">
      <formula>D19</formula>
    </cfRule>
    <cfRule type="cellIs" dxfId="622" priority="40" operator="greaterThan">
      <formula>D19</formula>
    </cfRule>
  </conditionalFormatting>
  <conditionalFormatting sqref="O20">
    <cfRule type="cellIs" dxfId="621" priority="37" operator="lessThan">
      <formula>D20</formula>
    </cfRule>
    <cfRule type="cellIs" dxfId="620" priority="38" operator="greaterThan">
      <formula>D20</formula>
    </cfRule>
  </conditionalFormatting>
  <conditionalFormatting sqref="O21">
    <cfRule type="cellIs" dxfId="619" priority="35" operator="lessThan">
      <formula>D21</formula>
    </cfRule>
    <cfRule type="cellIs" dxfId="618" priority="36" operator="greaterThan">
      <formula>D21</formula>
    </cfRule>
  </conditionalFormatting>
  <conditionalFormatting sqref="O22">
    <cfRule type="cellIs" dxfId="617" priority="33" operator="lessThan">
      <formula>D22</formula>
    </cfRule>
    <cfRule type="cellIs" dxfId="616" priority="34" operator="greaterThan">
      <formula>D22</formula>
    </cfRule>
  </conditionalFormatting>
  <conditionalFormatting sqref="O23">
    <cfRule type="cellIs" dxfId="615" priority="31" operator="lessThan">
      <formula>D23</formula>
    </cfRule>
    <cfRule type="cellIs" dxfId="614" priority="32" operator="greaterThan">
      <formula>D23</formula>
    </cfRule>
  </conditionalFormatting>
  <conditionalFormatting sqref="O24">
    <cfRule type="cellIs" dxfId="613" priority="29" operator="lessThan">
      <formula>D24</formula>
    </cfRule>
    <cfRule type="cellIs" dxfId="612" priority="30" operator="greaterThan">
      <formula>D24</formula>
    </cfRule>
  </conditionalFormatting>
  <conditionalFormatting sqref="O25">
    <cfRule type="cellIs" dxfId="611" priority="27" operator="lessThan">
      <formula>D25</formula>
    </cfRule>
    <cfRule type="cellIs" dxfId="610" priority="28" operator="greaterThan">
      <formula>D25</formula>
    </cfRule>
  </conditionalFormatting>
  <conditionalFormatting sqref="O26">
    <cfRule type="cellIs" dxfId="609" priority="25" operator="lessThan">
      <formula>D26</formula>
    </cfRule>
    <cfRule type="cellIs" dxfId="608" priority="26" operator="greaterThan">
      <formula>D26</formula>
    </cfRule>
  </conditionalFormatting>
  <conditionalFormatting sqref="O27">
    <cfRule type="cellIs" dxfId="607" priority="23" operator="lessThan">
      <formula>D27</formula>
    </cfRule>
    <cfRule type="cellIs" dxfId="606" priority="24" operator="greaterThan">
      <formula>D27</formula>
    </cfRule>
  </conditionalFormatting>
  <conditionalFormatting sqref="O28">
    <cfRule type="cellIs" dxfId="605" priority="21" operator="lessThan">
      <formula>D28</formula>
    </cfRule>
    <cfRule type="cellIs" dxfId="604" priority="22" operator="greaterThan">
      <formula>D28</formula>
    </cfRule>
  </conditionalFormatting>
  <conditionalFormatting sqref="O29">
    <cfRule type="cellIs" dxfId="603" priority="19" operator="lessThan">
      <formula>D29</formula>
    </cfRule>
    <cfRule type="cellIs" dxfId="602" priority="20" operator="greaterThan">
      <formula>D29</formula>
    </cfRule>
  </conditionalFormatting>
  <conditionalFormatting sqref="O30">
    <cfRule type="cellIs" dxfId="601" priority="17" operator="lessThan">
      <formula>D30</formula>
    </cfRule>
    <cfRule type="cellIs" dxfId="600" priority="18" operator="greaterThan">
      <formula>D30</formula>
    </cfRule>
  </conditionalFormatting>
  <conditionalFormatting sqref="O31">
    <cfRule type="cellIs" dxfId="599" priority="15" operator="lessThan">
      <formula>D31</formula>
    </cfRule>
    <cfRule type="cellIs" dxfId="598" priority="16" operator="greaterThan">
      <formula>D31</formula>
    </cfRule>
  </conditionalFormatting>
  <conditionalFormatting sqref="O32">
    <cfRule type="cellIs" dxfId="597" priority="13" operator="lessThan">
      <formula>D32</formula>
    </cfRule>
    <cfRule type="cellIs" dxfId="596" priority="14" operator="greaterThan">
      <formula>D32</formula>
    </cfRule>
  </conditionalFormatting>
  <conditionalFormatting sqref="O33">
    <cfRule type="cellIs" dxfId="595" priority="11" operator="lessThan">
      <formula>D33</formula>
    </cfRule>
    <cfRule type="cellIs" dxfId="594" priority="12" operator="greaterThan">
      <formula>D33</formula>
    </cfRule>
  </conditionalFormatting>
  <conditionalFormatting sqref="O34">
    <cfRule type="cellIs" dxfId="593" priority="9" operator="lessThan">
      <formula>D34</formula>
    </cfRule>
    <cfRule type="cellIs" dxfId="592" priority="10" operator="greaterThan">
      <formula>D34</formula>
    </cfRule>
  </conditionalFormatting>
  <conditionalFormatting sqref="O35">
    <cfRule type="cellIs" dxfId="591" priority="7" operator="lessThan">
      <formula>D35</formula>
    </cfRule>
    <cfRule type="cellIs" dxfId="590" priority="8" operator="greaterThan">
      <formula>D35</formula>
    </cfRule>
  </conditionalFormatting>
  <conditionalFormatting sqref="O36">
    <cfRule type="cellIs" dxfId="589" priority="5" operator="lessThan">
      <formula>D36</formula>
    </cfRule>
    <cfRule type="cellIs" dxfId="588" priority="6" operator="greaterThan">
      <formula>D36</formula>
    </cfRule>
  </conditionalFormatting>
  <conditionalFormatting sqref="O37">
    <cfRule type="cellIs" dxfId="587" priority="3" operator="lessThan">
      <formula>D37</formula>
    </cfRule>
    <cfRule type="cellIs" dxfId="586" priority="4" operator="greaterThan">
      <formula>D37</formula>
    </cfRule>
  </conditionalFormatting>
  <conditionalFormatting sqref="O38">
    <cfRule type="cellIs" dxfId="585" priority="1" operator="lessThan">
      <formula>D38</formula>
    </cfRule>
    <cfRule type="cellIs" dxfId="584" priority="2" operator="greaterThan">
      <formula>D38</formula>
    </cfRule>
  </conditionalFormatting>
  <dataValidations count="1">
    <dataValidation operator="equal" allowBlank="1" showInputMessage="1" showErrorMessage="1" errorTitle="Total arbetstid" error="Den totala arbetstiden måste överrensstämma med den totala arbetstiden i kolumn AI." promptTitle="Totala arbetstid" prompt="Mata här in den totala arbetstiden per dag som du själv räknat ihop. Den totala arbetstiden måste överrensstämma med den totala arbetstiden i kolumn AI. Detta är bara en kontroll." sqref="D8:D38"/>
  </dataValidations>
  <pageMargins left="0.17" right="0" top="0" bottom="0" header="0" footer="0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6" enableFormatConditionsCalculation="0"/>
  <dimension ref="A1:AV54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1" sqref="B1"/>
    </sheetView>
  </sheetViews>
  <sheetFormatPr baseColWidth="10" defaultColWidth="8.83203125" defaultRowHeight="14"/>
  <cols>
    <col min="1" max="1" width="4.33203125" style="2" customWidth="1"/>
    <col min="2" max="2" width="50.6640625" style="2" customWidth="1"/>
    <col min="3" max="3" width="25.6640625" style="2" customWidth="1"/>
    <col min="4" max="14" width="5.33203125" style="2" customWidth="1"/>
    <col min="15" max="15" width="5.6640625" style="2" customWidth="1"/>
    <col min="16" max="16" width="18.33203125" style="2" customWidth="1"/>
    <col min="17" max="17" width="3.5" customWidth="1"/>
    <col min="18" max="18" width="9.1640625" customWidth="1"/>
    <col min="19" max="19" width="34.5" customWidth="1"/>
    <col min="20" max="20" width="95.6640625" customWidth="1"/>
    <col min="21" max="21" width="8.6640625" customWidth="1"/>
    <col min="22" max="22" width="6.6640625" customWidth="1"/>
    <col min="23" max="23" width="9.1640625" customWidth="1"/>
    <col min="24" max="24" width="34.5" customWidth="1"/>
    <col min="25" max="25" width="95.6640625" customWidth="1"/>
    <col min="26" max="26" width="8.6640625" customWidth="1"/>
    <col min="27" max="27" width="6.6640625" customWidth="1"/>
    <col min="28" max="28" width="9.1640625" customWidth="1"/>
    <col min="29" max="29" width="25.6640625" customWidth="1"/>
    <col min="30" max="30" width="95.6640625" customWidth="1"/>
    <col min="31" max="31" width="8.6640625" customWidth="1"/>
    <col min="32" max="32" width="6.6640625" customWidth="1"/>
    <col min="49" max="16384" width="8.83203125" style="2"/>
  </cols>
  <sheetData>
    <row r="1" spans="1:16" ht="11" customHeight="1">
      <c r="B1" s="178" t="s">
        <v>54</v>
      </c>
      <c r="C1" s="77"/>
      <c r="D1" s="180" t="str">
        <f>IF(STARTSIDA!B8&gt;" ","1  tim:","")</f>
        <v>1  tim:</v>
      </c>
      <c r="E1" s="125" t="str">
        <f>IF(E39&gt;0,E39,"")</f>
        <v/>
      </c>
      <c r="F1" s="181" t="str">
        <f>IF(D1&gt;" ",STARTSIDA!B8,"")</f>
        <v>90-46136 Yrkesproffs i Sv.finland 2</v>
      </c>
      <c r="G1" s="126"/>
      <c r="H1" s="126"/>
      <c r="I1" s="126"/>
      <c r="J1" s="180" t="str">
        <f>IF(STARTSIDA!B13&gt;" ","6 tim:","")</f>
        <v/>
      </c>
      <c r="K1" s="125" t="str">
        <f>IF(J39&gt;0,J39,"")</f>
        <v/>
      </c>
      <c r="L1" s="181" t="str">
        <f>IF(J1&gt;" ",STARTSIDA!B13,"")</f>
        <v/>
      </c>
      <c r="M1" s="78"/>
      <c r="N1" s="78"/>
      <c r="O1" s="113"/>
      <c r="P1" s="115"/>
    </row>
    <row r="2" spans="1:16" ht="11" customHeight="1">
      <c r="B2" s="69">
        <f>UPPFÖLJNING!P18</f>
        <v>0</v>
      </c>
      <c r="C2" s="77"/>
      <c r="D2" s="180" t="str">
        <f>IF(STARTSIDA!B9&gt;" ","2  tim:","")</f>
        <v/>
      </c>
      <c r="E2" s="125" t="str">
        <f>IF(F39&gt;0,F39,"")</f>
        <v/>
      </c>
      <c r="F2" s="181" t="str">
        <f>IF(D2&gt;" ",STARTSIDA!B9,"")</f>
        <v/>
      </c>
      <c r="G2" s="126"/>
      <c r="H2" s="126"/>
      <c r="I2" s="126"/>
      <c r="J2" s="180" t="str">
        <f>IF(STARTSIDA!B14&gt;" ","7 tim:","")</f>
        <v/>
      </c>
      <c r="K2" s="125" t="str">
        <f>IF(K39&gt;0,K39,"")</f>
        <v/>
      </c>
      <c r="L2" s="181" t="str">
        <f>IF(J2&gt;" ",STARTSIDA!B14,"")</f>
        <v/>
      </c>
      <c r="M2" s="78"/>
      <c r="N2" s="78"/>
      <c r="O2"/>
      <c r="P2"/>
    </row>
    <row r="3" spans="1:16" ht="11" customHeight="1">
      <c r="C3" s="77"/>
      <c r="D3" s="180" t="str">
        <f>IF(STARTSIDA!B10&gt;" ","3  tim:","")</f>
        <v/>
      </c>
      <c r="E3" s="125" t="str">
        <f>IF(G39&gt;0,G39,"")</f>
        <v/>
      </c>
      <c r="F3" s="181" t="str">
        <f>IF(D3&gt;" ",STARTSIDA!B10,"")</f>
        <v/>
      </c>
      <c r="G3" s="126"/>
      <c r="H3" s="126"/>
      <c r="I3" s="126"/>
      <c r="J3" s="180" t="str">
        <f>IF(STARTSIDA!B15&gt;" ","8 tim:","")</f>
        <v/>
      </c>
      <c r="K3" s="125" t="str">
        <f>IF(L39&gt;0,L39,"")</f>
        <v/>
      </c>
      <c r="L3" s="181" t="str">
        <f>IF(J3&gt;" ",STARTSIDA!B15,"")</f>
        <v/>
      </c>
      <c r="M3" s="78"/>
      <c r="N3" s="78"/>
      <c r="O3"/>
      <c r="P3"/>
    </row>
    <row r="4" spans="1:16" ht="11" customHeight="1">
      <c r="C4" s="77"/>
      <c r="D4" s="180" t="str">
        <f>IF(STARTSIDA!B11&gt;" ","4  tim:","")</f>
        <v/>
      </c>
      <c r="E4" s="125" t="str">
        <f>IF(H39&gt;0,H39,"")</f>
        <v/>
      </c>
      <c r="F4" s="181" t="str">
        <f>IF(D4&gt;" ",STARTSIDA!B11,"")</f>
        <v/>
      </c>
      <c r="G4" s="126"/>
      <c r="H4" s="126"/>
      <c r="I4" s="126"/>
      <c r="J4" s="180" t="str">
        <f>IF(STARTSIDA!B16&gt;" ","9 tim:","")</f>
        <v/>
      </c>
      <c r="K4" s="125" t="str">
        <f>IF(M39&gt;0,M39,"")</f>
        <v/>
      </c>
      <c r="L4" s="181" t="str">
        <f>IF(J4&gt;" ",STARTSIDA!B16,"")</f>
        <v/>
      </c>
      <c r="M4" s="78"/>
      <c r="N4" s="78"/>
      <c r="O4"/>
      <c r="P4"/>
    </row>
    <row r="5" spans="1:16" ht="11" customHeight="1">
      <c r="C5" s="77"/>
      <c r="D5" s="180" t="str">
        <f>IF(STARTSIDA!B12&gt;" ","5  tim:","")</f>
        <v/>
      </c>
      <c r="E5" s="125" t="str">
        <f>IF(I39&gt;0,I39,"")</f>
        <v/>
      </c>
      <c r="F5" s="181" t="str">
        <f>IF(D5&gt;" ",STARTSIDA!B12,"")</f>
        <v/>
      </c>
      <c r="G5" s="126"/>
      <c r="H5" s="126"/>
      <c r="I5" s="126"/>
      <c r="J5" s="180" t="str">
        <f>IF(STARTSIDA!B17&gt;" ","10 tim:","")</f>
        <v>10 tim:</v>
      </c>
      <c r="K5" s="125" t="str">
        <f>IF(N39&gt;0,N39,"")</f>
        <v/>
      </c>
      <c r="L5" s="181" t="str">
        <f>IF(J5&gt;" ",STARTSIDA!B17,"")</f>
        <v>Övrigt arbete</v>
      </c>
      <c r="M5" s="78"/>
      <c r="N5" s="78"/>
      <c r="O5"/>
      <c r="P5"/>
    </row>
    <row r="6" spans="1:16" ht="17" customHeight="1" thickBot="1">
      <c r="A6" s="13"/>
      <c r="B6" s="14" t="str">
        <f>STARTSIDA!B4</f>
        <v>Namn Namn</v>
      </c>
      <c r="C6" s="173" t="str">
        <f>UPPFÖLJNING!A18</f>
        <v>Maj 2012</v>
      </c>
      <c r="D6" s="76"/>
      <c r="E6" s="112"/>
      <c r="F6" s="76"/>
      <c r="G6" s="76"/>
      <c r="H6" s="76"/>
      <c r="I6" s="76"/>
      <c r="J6"/>
      <c r="K6"/>
      <c r="L6"/>
      <c r="M6" s="76"/>
      <c r="N6" s="76"/>
      <c r="O6" s="114"/>
      <c r="P6" s="79"/>
    </row>
    <row r="7" spans="1:16" ht="26" customHeight="1" thickBot="1">
      <c r="A7" s="16" t="s">
        <v>0</v>
      </c>
      <c r="B7" s="17" t="s">
        <v>1</v>
      </c>
      <c r="C7" s="186" t="s">
        <v>31</v>
      </c>
      <c r="D7" s="187"/>
      <c r="E7" s="103">
        <v>1</v>
      </c>
      <c r="F7" s="80">
        <v>2</v>
      </c>
      <c r="G7" s="80">
        <v>3</v>
      </c>
      <c r="H7" s="80">
        <v>4</v>
      </c>
      <c r="I7" s="80">
        <v>5</v>
      </c>
      <c r="J7" s="80">
        <v>6</v>
      </c>
      <c r="K7" s="80">
        <v>7</v>
      </c>
      <c r="L7" s="80">
        <v>8</v>
      </c>
      <c r="M7" s="80">
        <v>9</v>
      </c>
      <c r="N7" s="80">
        <v>10</v>
      </c>
      <c r="O7" s="104" t="s">
        <v>2</v>
      </c>
      <c r="P7" s="82" t="s">
        <v>3</v>
      </c>
    </row>
    <row r="8" spans="1:16" ht="14.5" customHeight="1">
      <c r="A8" s="176">
        <v>41030</v>
      </c>
      <c r="B8" s="73"/>
      <c r="C8" s="100"/>
      <c r="D8" s="101"/>
      <c r="E8" s="98"/>
      <c r="F8" s="84"/>
      <c r="G8" s="84"/>
      <c r="H8" s="84"/>
      <c r="I8" s="84"/>
      <c r="J8" s="84"/>
      <c r="K8" s="84"/>
      <c r="L8" s="84"/>
      <c r="M8" s="84"/>
      <c r="N8" s="84"/>
      <c r="O8" s="146">
        <f t="shared" ref="O8:O38" si="0">SUM(E8:N8)</f>
        <v>0</v>
      </c>
      <c r="P8" s="97"/>
    </row>
    <row r="9" spans="1:16" ht="14.5" customHeight="1">
      <c r="A9" s="175">
        <v>41031</v>
      </c>
      <c r="B9" s="74"/>
      <c r="C9" s="83"/>
      <c r="D9" s="102"/>
      <c r="E9" s="99"/>
      <c r="F9" s="85"/>
      <c r="G9" s="85"/>
      <c r="H9" s="85"/>
      <c r="I9" s="85"/>
      <c r="J9" s="85"/>
      <c r="K9" s="85"/>
      <c r="L9" s="85"/>
      <c r="M9" s="85"/>
      <c r="N9" s="84"/>
      <c r="O9" s="146">
        <f t="shared" si="0"/>
        <v>0</v>
      </c>
      <c r="P9" s="86"/>
    </row>
    <row r="10" spans="1:16" ht="14.5" customHeight="1">
      <c r="A10" s="175">
        <v>41032</v>
      </c>
      <c r="B10" s="74"/>
      <c r="C10" s="83"/>
      <c r="D10" s="102"/>
      <c r="E10" s="99"/>
      <c r="F10" s="85"/>
      <c r="G10" s="85"/>
      <c r="H10" s="85"/>
      <c r="I10" s="85"/>
      <c r="J10" s="85"/>
      <c r="K10" s="85"/>
      <c r="L10" s="85"/>
      <c r="M10" s="85"/>
      <c r="N10" s="84"/>
      <c r="O10" s="146">
        <f t="shared" si="0"/>
        <v>0</v>
      </c>
      <c r="P10" s="86"/>
    </row>
    <row r="11" spans="1:16" ht="14.5" customHeight="1">
      <c r="A11" s="175">
        <v>41033</v>
      </c>
      <c r="B11" s="21"/>
      <c r="C11" s="83"/>
      <c r="D11" s="102"/>
      <c r="E11" s="98"/>
      <c r="F11" s="84"/>
      <c r="G11" s="84"/>
      <c r="H11" s="84"/>
      <c r="I11" s="84"/>
      <c r="J11" s="84"/>
      <c r="K11" s="84"/>
      <c r="L11" s="84"/>
      <c r="M11" s="84"/>
      <c r="N11" s="84"/>
      <c r="O11" s="146">
        <f t="shared" si="0"/>
        <v>0</v>
      </c>
      <c r="P11" s="97"/>
    </row>
    <row r="12" spans="1:16" ht="14.5" customHeight="1">
      <c r="A12" s="175">
        <v>41034</v>
      </c>
      <c r="B12" s="21"/>
      <c r="C12" s="83"/>
      <c r="D12" s="102"/>
      <c r="E12" s="99"/>
      <c r="F12" s="85"/>
      <c r="G12" s="85"/>
      <c r="H12" s="85"/>
      <c r="I12" s="85"/>
      <c r="J12" s="85"/>
      <c r="K12" s="85"/>
      <c r="L12" s="85"/>
      <c r="M12" s="85"/>
      <c r="N12" s="84"/>
      <c r="O12" s="146">
        <f t="shared" si="0"/>
        <v>0</v>
      </c>
      <c r="P12" s="86"/>
    </row>
    <row r="13" spans="1:16" ht="14.5" customHeight="1">
      <c r="A13" s="175">
        <v>41035</v>
      </c>
      <c r="B13" s="75"/>
      <c r="C13" s="83"/>
      <c r="D13" s="102"/>
      <c r="E13" s="99"/>
      <c r="F13" s="85"/>
      <c r="G13" s="85"/>
      <c r="H13" s="85"/>
      <c r="I13" s="85"/>
      <c r="J13" s="85"/>
      <c r="K13" s="85"/>
      <c r="L13" s="85"/>
      <c r="M13" s="85"/>
      <c r="N13" s="84"/>
      <c r="O13" s="146">
        <f t="shared" si="0"/>
        <v>0</v>
      </c>
      <c r="P13" s="86"/>
    </row>
    <row r="14" spans="1:16" ht="14.5" customHeight="1">
      <c r="A14" s="175">
        <v>41036</v>
      </c>
      <c r="B14" s="21"/>
      <c r="C14" s="83"/>
      <c r="D14" s="102"/>
      <c r="E14" s="99"/>
      <c r="F14" s="85"/>
      <c r="G14" s="85"/>
      <c r="H14" s="85"/>
      <c r="I14" s="85"/>
      <c r="J14" s="85"/>
      <c r="K14" s="85"/>
      <c r="L14" s="85"/>
      <c r="M14" s="85"/>
      <c r="N14" s="84"/>
      <c r="O14" s="146">
        <f t="shared" si="0"/>
        <v>0</v>
      </c>
      <c r="P14" s="86"/>
    </row>
    <row r="15" spans="1:16" ht="14.5" customHeight="1">
      <c r="A15" s="175">
        <v>41037</v>
      </c>
      <c r="B15" s="21"/>
      <c r="C15" s="83"/>
      <c r="D15" s="102"/>
      <c r="E15" s="99"/>
      <c r="F15" s="85"/>
      <c r="G15" s="85"/>
      <c r="H15" s="85"/>
      <c r="I15" s="85"/>
      <c r="J15" s="85"/>
      <c r="K15" s="85"/>
      <c r="L15" s="85"/>
      <c r="M15" s="85"/>
      <c r="N15" s="84"/>
      <c r="O15" s="146">
        <f t="shared" si="0"/>
        <v>0</v>
      </c>
      <c r="P15" s="86"/>
    </row>
    <row r="16" spans="1:16" ht="14.5" customHeight="1">
      <c r="A16" s="175">
        <v>41038</v>
      </c>
      <c r="B16" s="74"/>
      <c r="C16" s="83"/>
      <c r="D16" s="102"/>
      <c r="E16" s="99"/>
      <c r="F16" s="85"/>
      <c r="G16" s="85"/>
      <c r="H16" s="85"/>
      <c r="I16" s="85"/>
      <c r="J16" s="85"/>
      <c r="K16" s="85"/>
      <c r="L16" s="85"/>
      <c r="M16" s="85"/>
      <c r="N16" s="84"/>
      <c r="O16" s="146">
        <f t="shared" si="0"/>
        <v>0</v>
      </c>
      <c r="P16" s="86"/>
    </row>
    <row r="17" spans="1:16" ht="14.5" customHeight="1">
      <c r="A17" s="175">
        <v>41039</v>
      </c>
      <c r="B17" s="75"/>
      <c r="C17" s="83"/>
      <c r="D17" s="102"/>
      <c r="E17" s="99"/>
      <c r="F17" s="85"/>
      <c r="G17" s="85"/>
      <c r="H17" s="85"/>
      <c r="I17" s="85"/>
      <c r="J17" s="85"/>
      <c r="K17" s="85"/>
      <c r="L17" s="85"/>
      <c r="M17" s="85"/>
      <c r="N17" s="84"/>
      <c r="O17" s="146">
        <f t="shared" si="0"/>
        <v>0</v>
      </c>
      <c r="P17" s="86"/>
    </row>
    <row r="18" spans="1:16" ht="14.5" customHeight="1">
      <c r="A18" s="175">
        <v>41040</v>
      </c>
      <c r="B18" s="75"/>
      <c r="C18" s="83"/>
      <c r="D18" s="102"/>
      <c r="E18" s="99"/>
      <c r="F18" s="85"/>
      <c r="G18" s="85"/>
      <c r="H18" s="85"/>
      <c r="I18" s="85"/>
      <c r="J18" s="85"/>
      <c r="K18" s="85"/>
      <c r="L18" s="85"/>
      <c r="M18" s="85"/>
      <c r="N18" s="84"/>
      <c r="O18" s="146">
        <f t="shared" si="0"/>
        <v>0</v>
      </c>
      <c r="P18" s="86"/>
    </row>
    <row r="19" spans="1:16" ht="14.5" customHeight="1">
      <c r="A19" s="175">
        <v>41041</v>
      </c>
      <c r="B19" s="75"/>
      <c r="C19" s="83"/>
      <c r="D19" s="102"/>
      <c r="E19" s="99"/>
      <c r="F19" s="85"/>
      <c r="G19" s="85"/>
      <c r="H19" s="85"/>
      <c r="I19" s="85"/>
      <c r="J19" s="85"/>
      <c r="K19" s="85"/>
      <c r="L19" s="85"/>
      <c r="M19" s="85"/>
      <c r="N19" s="84"/>
      <c r="O19" s="146">
        <f t="shared" si="0"/>
        <v>0</v>
      </c>
      <c r="P19" s="86"/>
    </row>
    <row r="20" spans="1:16" ht="14.5" customHeight="1">
      <c r="A20" s="175">
        <v>41042</v>
      </c>
      <c r="B20" s="75"/>
      <c r="C20" s="83"/>
      <c r="D20" s="102"/>
      <c r="E20" s="99"/>
      <c r="F20" s="85"/>
      <c r="G20" s="85"/>
      <c r="H20" s="85"/>
      <c r="I20" s="85"/>
      <c r="J20" s="85"/>
      <c r="K20" s="85"/>
      <c r="L20" s="85"/>
      <c r="M20" s="85"/>
      <c r="N20" s="84"/>
      <c r="O20" s="146">
        <f t="shared" si="0"/>
        <v>0</v>
      </c>
      <c r="P20" s="86"/>
    </row>
    <row r="21" spans="1:16" ht="14.5" customHeight="1">
      <c r="A21" s="175">
        <v>41043</v>
      </c>
      <c r="B21" s="75"/>
      <c r="C21" s="83"/>
      <c r="D21" s="102"/>
      <c r="E21" s="99"/>
      <c r="F21" s="85"/>
      <c r="G21" s="85"/>
      <c r="H21" s="85"/>
      <c r="I21" s="85"/>
      <c r="J21" s="85"/>
      <c r="K21" s="85"/>
      <c r="L21" s="85"/>
      <c r="M21" s="85"/>
      <c r="N21" s="84"/>
      <c r="O21" s="146">
        <f t="shared" si="0"/>
        <v>0</v>
      </c>
      <c r="P21" s="86"/>
    </row>
    <row r="22" spans="1:16" ht="14.5" customHeight="1">
      <c r="A22" s="175">
        <v>41044</v>
      </c>
      <c r="B22" s="75"/>
      <c r="C22" s="83"/>
      <c r="D22" s="102"/>
      <c r="E22" s="99"/>
      <c r="F22" s="85"/>
      <c r="G22" s="85"/>
      <c r="H22" s="85"/>
      <c r="I22" s="85"/>
      <c r="J22" s="85"/>
      <c r="K22" s="85"/>
      <c r="L22" s="85"/>
      <c r="M22" s="85"/>
      <c r="N22" s="84"/>
      <c r="O22" s="146">
        <f t="shared" si="0"/>
        <v>0</v>
      </c>
      <c r="P22" s="86"/>
    </row>
    <row r="23" spans="1:16" ht="14.5" customHeight="1">
      <c r="A23" s="175">
        <v>41045</v>
      </c>
      <c r="B23" s="75"/>
      <c r="C23" s="83"/>
      <c r="D23" s="102"/>
      <c r="E23" s="99"/>
      <c r="F23" s="85"/>
      <c r="G23" s="85"/>
      <c r="H23" s="85"/>
      <c r="I23" s="85"/>
      <c r="J23" s="85"/>
      <c r="K23" s="85"/>
      <c r="L23" s="85"/>
      <c r="M23" s="85"/>
      <c r="N23" s="84"/>
      <c r="O23" s="146">
        <f t="shared" si="0"/>
        <v>0</v>
      </c>
      <c r="P23" s="86"/>
    </row>
    <row r="24" spans="1:16" ht="14.5" customHeight="1">
      <c r="A24" s="176">
        <v>41046</v>
      </c>
      <c r="B24" s="75"/>
      <c r="C24" s="83"/>
      <c r="D24" s="102"/>
      <c r="E24" s="99"/>
      <c r="F24" s="85"/>
      <c r="G24" s="85"/>
      <c r="H24" s="85"/>
      <c r="I24" s="85"/>
      <c r="J24" s="85"/>
      <c r="K24" s="85"/>
      <c r="L24" s="85"/>
      <c r="M24" s="85"/>
      <c r="N24" s="84"/>
      <c r="O24" s="146">
        <f t="shared" si="0"/>
        <v>0</v>
      </c>
      <c r="P24" s="86"/>
    </row>
    <row r="25" spans="1:16" ht="14.5" customHeight="1">
      <c r="A25" s="175">
        <v>41047</v>
      </c>
      <c r="B25" s="75"/>
      <c r="C25" s="83"/>
      <c r="D25" s="102"/>
      <c r="E25" s="99"/>
      <c r="F25" s="85"/>
      <c r="G25" s="85"/>
      <c r="H25" s="85"/>
      <c r="I25" s="85"/>
      <c r="J25" s="85"/>
      <c r="K25" s="85"/>
      <c r="L25" s="85"/>
      <c r="M25" s="85"/>
      <c r="N25" s="84"/>
      <c r="O25" s="146">
        <f t="shared" si="0"/>
        <v>0</v>
      </c>
      <c r="P25" s="86"/>
    </row>
    <row r="26" spans="1:16" ht="14.5" customHeight="1">
      <c r="A26" s="175">
        <v>41048</v>
      </c>
      <c r="B26" s="75"/>
      <c r="C26" s="83"/>
      <c r="D26" s="102"/>
      <c r="E26" s="99"/>
      <c r="F26" s="85"/>
      <c r="G26" s="85"/>
      <c r="H26" s="85"/>
      <c r="I26" s="85"/>
      <c r="J26" s="85"/>
      <c r="K26" s="85"/>
      <c r="L26" s="85"/>
      <c r="M26" s="85"/>
      <c r="N26" s="84"/>
      <c r="O26" s="146">
        <f t="shared" si="0"/>
        <v>0</v>
      </c>
      <c r="P26" s="86"/>
    </row>
    <row r="27" spans="1:16" ht="14.5" customHeight="1">
      <c r="A27" s="175">
        <v>41049</v>
      </c>
      <c r="B27" s="75"/>
      <c r="C27" s="83"/>
      <c r="D27" s="102"/>
      <c r="E27" s="99"/>
      <c r="F27" s="85"/>
      <c r="G27" s="85"/>
      <c r="H27" s="85"/>
      <c r="I27" s="85"/>
      <c r="J27" s="85"/>
      <c r="K27" s="85"/>
      <c r="L27" s="85"/>
      <c r="M27" s="85"/>
      <c r="N27" s="84"/>
      <c r="O27" s="146">
        <f t="shared" si="0"/>
        <v>0</v>
      </c>
      <c r="P27" s="86"/>
    </row>
    <row r="28" spans="1:16" ht="14.5" customHeight="1">
      <c r="A28" s="175">
        <v>41050</v>
      </c>
      <c r="B28" s="75"/>
      <c r="C28" s="83"/>
      <c r="D28" s="102"/>
      <c r="E28" s="99"/>
      <c r="F28" s="85"/>
      <c r="G28" s="85"/>
      <c r="H28" s="85"/>
      <c r="I28" s="85"/>
      <c r="J28" s="85"/>
      <c r="K28" s="85"/>
      <c r="L28" s="85"/>
      <c r="M28" s="85"/>
      <c r="N28" s="84"/>
      <c r="O28" s="146">
        <f t="shared" si="0"/>
        <v>0</v>
      </c>
      <c r="P28" s="86"/>
    </row>
    <row r="29" spans="1:16" ht="14.5" customHeight="1">
      <c r="A29" s="175">
        <v>41051</v>
      </c>
      <c r="B29" s="75"/>
      <c r="C29" s="83"/>
      <c r="D29" s="102"/>
      <c r="E29" s="99"/>
      <c r="F29" s="85"/>
      <c r="G29" s="85"/>
      <c r="H29" s="85"/>
      <c r="I29" s="85"/>
      <c r="J29" s="85"/>
      <c r="K29" s="85"/>
      <c r="L29" s="85"/>
      <c r="M29" s="85"/>
      <c r="N29" s="84"/>
      <c r="O29" s="146">
        <f t="shared" si="0"/>
        <v>0</v>
      </c>
      <c r="P29" s="87"/>
    </row>
    <row r="30" spans="1:16" ht="14.5" customHeight="1">
      <c r="A30" s="175">
        <v>41052</v>
      </c>
      <c r="B30" s="75"/>
      <c r="C30" s="83"/>
      <c r="D30" s="102"/>
      <c r="E30" s="99"/>
      <c r="F30" s="85"/>
      <c r="G30" s="85"/>
      <c r="H30" s="85"/>
      <c r="I30" s="85"/>
      <c r="J30" s="85"/>
      <c r="K30" s="85"/>
      <c r="L30" s="85"/>
      <c r="M30" s="85"/>
      <c r="N30" s="84"/>
      <c r="O30" s="146">
        <f t="shared" si="0"/>
        <v>0</v>
      </c>
      <c r="P30" s="86"/>
    </row>
    <row r="31" spans="1:16" ht="14.5" customHeight="1">
      <c r="A31" s="175">
        <v>41053</v>
      </c>
      <c r="B31" s="75"/>
      <c r="C31" s="83"/>
      <c r="D31" s="102"/>
      <c r="E31" s="99"/>
      <c r="F31" s="85"/>
      <c r="G31" s="85"/>
      <c r="H31" s="85"/>
      <c r="I31" s="85"/>
      <c r="J31" s="85"/>
      <c r="K31" s="85"/>
      <c r="L31" s="85"/>
      <c r="M31" s="85"/>
      <c r="N31" s="84"/>
      <c r="O31" s="146">
        <f t="shared" si="0"/>
        <v>0</v>
      </c>
      <c r="P31" s="86"/>
    </row>
    <row r="32" spans="1:16" ht="14.5" customHeight="1">
      <c r="A32" s="175">
        <v>41054</v>
      </c>
      <c r="B32" s="75"/>
      <c r="C32" s="83"/>
      <c r="D32" s="102"/>
      <c r="E32" s="99"/>
      <c r="F32" s="85"/>
      <c r="G32" s="85"/>
      <c r="H32" s="85"/>
      <c r="I32" s="85"/>
      <c r="J32" s="85"/>
      <c r="K32" s="85"/>
      <c r="L32" s="85"/>
      <c r="M32" s="85"/>
      <c r="N32" s="84"/>
      <c r="O32" s="146">
        <f t="shared" si="0"/>
        <v>0</v>
      </c>
      <c r="P32" s="86"/>
    </row>
    <row r="33" spans="1:16" ht="14.5" customHeight="1">
      <c r="A33" s="175">
        <v>41055</v>
      </c>
      <c r="B33" s="75"/>
      <c r="C33" s="83"/>
      <c r="D33" s="102"/>
      <c r="E33" s="99"/>
      <c r="F33" s="85"/>
      <c r="G33" s="85"/>
      <c r="H33" s="85"/>
      <c r="I33" s="85"/>
      <c r="J33" s="85"/>
      <c r="K33" s="85"/>
      <c r="L33" s="85"/>
      <c r="M33" s="85"/>
      <c r="N33" s="84"/>
      <c r="O33" s="146">
        <f t="shared" si="0"/>
        <v>0</v>
      </c>
      <c r="P33" s="86"/>
    </row>
    <row r="34" spans="1:16" ht="14.5" customHeight="1">
      <c r="A34" s="175">
        <v>41056</v>
      </c>
      <c r="B34" s="75"/>
      <c r="C34" s="83"/>
      <c r="D34" s="102"/>
      <c r="E34" s="99"/>
      <c r="F34" s="85"/>
      <c r="G34" s="85"/>
      <c r="H34" s="85"/>
      <c r="I34" s="85"/>
      <c r="J34" s="85"/>
      <c r="K34" s="85"/>
      <c r="L34" s="85"/>
      <c r="M34" s="85"/>
      <c r="N34" s="84"/>
      <c r="O34" s="146">
        <f t="shared" si="0"/>
        <v>0</v>
      </c>
      <c r="P34" s="86"/>
    </row>
    <row r="35" spans="1:16" ht="14.5" customHeight="1">
      <c r="A35" s="175">
        <v>41057</v>
      </c>
      <c r="B35" s="75"/>
      <c r="C35" s="83"/>
      <c r="D35" s="102"/>
      <c r="E35" s="99"/>
      <c r="F35" s="85"/>
      <c r="G35" s="85"/>
      <c r="H35" s="85"/>
      <c r="I35" s="85"/>
      <c r="J35" s="85"/>
      <c r="K35" s="85"/>
      <c r="L35" s="85"/>
      <c r="M35" s="85"/>
      <c r="N35" s="84"/>
      <c r="O35" s="146">
        <f t="shared" si="0"/>
        <v>0</v>
      </c>
      <c r="P35" s="86"/>
    </row>
    <row r="36" spans="1:16" ht="14.5" customHeight="1">
      <c r="A36" s="175">
        <v>41058</v>
      </c>
      <c r="B36" s="75"/>
      <c r="C36" s="83"/>
      <c r="D36" s="102"/>
      <c r="E36" s="99"/>
      <c r="F36" s="85"/>
      <c r="G36" s="85"/>
      <c r="H36" s="85"/>
      <c r="I36" s="85"/>
      <c r="J36" s="85"/>
      <c r="K36" s="85"/>
      <c r="L36" s="85"/>
      <c r="M36" s="85"/>
      <c r="N36" s="84"/>
      <c r="O36" s="146">
        <f t="shared" si="0"/>
        <v>0</v>
      </c>
      <c r="P36" s="86"/>
    </row>
    <row r="37" spans="1:16" ht="14.5" customHeight="1">
      <c r="A37" s="175">
        <v>41059</v>
      </c>
      <c r="B37" s="75"/>
      <c r="C37" s="83"/>
      <c r="D37" s="102"/>
      <c r="E37" s="99"/>
      <c r="F37" s="85"/>
      <c r="G37" s="85"/>
      <c r="H37" s="85"/>
      <c r="I37" s="85"/>
      <c r="J37" s="85"/>
      <c r="K37" s="85"/>
      <c r="L37" s="85"/>
      <c r="M37" s="85"/>
      <c r="N37" s="84"/>
      <c r="O37" s="146">
        <f t="shared" si="0"/>
        <v>0</v>
      </c>
      <c r="P37" s="86"/>
    </row>
    <row r="38" spans="1:16" ht="14.5" customHeight="1" thickBot="1">
      <c r="A38" s="175">
        <v>41060</v>
      </c>
      <c r="B38" s="75"/>
      <c r="C38" s="83"/>
      <c r="D38" s="102"/>
      <c r="E38" s="99"/>
      <c r="F38" s="85"/>
      <c r="G38" s="85"/>
      <c r="H38" s="85"/>
      <c r="I38" s="85"/>
      <c r="J38" s="85"/>
      <c r="K38" s="85"/>
      <c r="L38" s="85"/>
      <c r="M38" s="85"/>
      <c r="N38" s="84"/>
      <c r="O38" s="146">
        <f t="shared" si="0"/>
        <v>0</v>
      </c>
      <c r="P38" s="88" t="s">
        <v>4</v>
      </c>
    </row>
    <row r="39" spans="1:16" ht="14.5" customHeight="1" thickBot="1">
      <c r="A39" s="110"/>
      <c r="B39" s="23"/>
      <c r="C39" s="89"/>
      <c r="D39" s="89" t="s">
        <v>30</v>
      </c>
      <c r="E39" s="90">
        <f t="shared" ref="E39:N39" si="1">SUM(E8:E38)</f>
        <v>0</v>
      </c>
      <c r="F39" s="90">
        <f t="shared" si="1"/>
        <v>0</v>
      </c>
      <c r="G39" s="90">
        <f t="shared" si="1"/>
        <v>0</v>
      </c>
      <c r="H39" s="90">
        <f t="shared" si="1"/>
        <v>0</v>
      </c>
      <c r="I39" s="90">
        <f t="shared" si="1"/>
        <v>0</v>
      </c>
      <c r="J39" s="90">
        <f t="shared" si="1"/>
        <v>0</v>
      </c>
      <c r="K39" s="90">
        <f t="shared" si="1"/>
        <v>0</v>
      </c>
      <c r="L39" s="90">
        <f t="shared" si="1"/>
        <v>0</v>
      </c>
      <c r="M39" s="90">
        <f t="shared" si="1"/>
        <v>0</v>
      </c>
      <c r="N39" s="90">
        <f t="shared" si="1"/>
        <v>0</v>
      </c>
      <c r="O39" s="106">
        <f t="shared" ref="O39" si="2">SUM(O8:O38)</f>
        <v>0</v>
      </c>
      <c r="P39" s="105">
        <f>A39*STARTSIDA!C33/5</f>
        <v>0</v>
      </c>
    </row>
    <row r="40" spans="1:16" ht="20" customHeight="1">
      <c r="A40" s="24" t="s">
        <v>26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 t="s">
        <v>5</v>
      </c>
      <c r="P40" s="26">
        <f>O39-P39</f>
        <v>0</v>
      </c>
    </row>
    <row r="41" spans="1:16" ht="14.25" customHeight="1">
      <c r="A41" s="27"/>
      <c r="B41" s="28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6" ht="0.75" customHeight="1">
      <c r="A42" s="2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6" ht="18" customHeight="1">
      <c r="A43" s="111" t="s">
        <v>33</v>
      </c>
      <c r="B43" s="109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6" ht="18" customHeight="1">
      <c r="A44" s="111" t="s">
        <v>34</v>
      </c>
      <c r="B44" s="109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6" ht="18" customHeight="1">
      <c r="A45" s="27"/>
      <c r="B45" s="28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6" ht="18" customHeight="1">
      <c r="A46" s="27"/>
      <c r="B46" s="28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6" ht="18" customHeight="1">
      <c r="A47" s="27"/>
      <c r="B47" s="28"/>
      <c r="C47" s="28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6" ht="18" customHeight="1">
      <c r="A48" s="27"/>
      <c r="B48" s="28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ht="18" customHeight="1">
      <c r="A49" s="27"/>
      <c r="B49" s="30"/>
      <c r="C49" s="30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1" spans="1:13" ht="15">
      <c r="A51" s="27"/>
      <c r="B51" s="30"/>
      <c r="C51" s="30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15"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  <c r="M52" s="1"/>
    </row>
    <row r="54" spans="1:13">
      <c r="B54" s="8"/>
      <c r="C54" s="8"/>
    </row>
  </sheetData>
  <sheetProtection password="CF3F" sheet="1" objects="1" scenarios="1"/>
  <mergeCells count="1">
    <mergeCell ref="C7:D7"/>
  </mergeCells>
  <phoneticPr fontId="0" type="noConversion"/>
  <conditionalFormatting sqref="A9:A38">
    <cfRule type="expression" priority="201">
      <formula>WEEKDAY(7)</formula>
    </cfRule>
    <cfRule type="expression" dxfId="583" priority="202">
      <formula>WEEKDAY(A9,2)&gt;5</formula>
    </cfRule>
  </conditionalFormatting>
  <conditionalFormatting sqref="D1">
    <cfRule type="expression" dxfId="582" priority="194">
      <formula>SUM(E8:E38)&gt;0</formula>
    </cfRule>
  </conditionalFormatting>
  <conditionalFormatting sqref="D2">
    <cfRule type="expression" dxfId="581" priority="193">
      <formula>SUM(F8:F38)&gt;0</formula>
    </cfRule>
  </conditionalFormatting>
  <conditionalFormatting sqref="D3">
    <cfRule type="expression" dxfId="580" priority="192">
      <formula>SUM(G8:G38)&gt;0</formula>
    </cfRule>
  </conditionalFormatting>
  <conditionalFormatting sqref="D5">
    <cfRule type="expression" dxfId="579" priority="191">
      <formula>SUM(I8:I38)&gt;0</formula>
    </cfRule>
  </conditionalFormatting>
  <conditionalFormatting sqref="D4">
    <cfRule type="expression" dxfId="578" priority="190">
      <formula>SUM(H8:H38)&gt;0</formula>
    </cfRule>
  </conditionalFormatting>
  <conditionalFormatting sqref="J1">
    <cfRule type="expression" dxfId="577" priority="189">
      <formula>SUM(J8:J38)&gt;0</formula>
    </cfRule>
  </conditionalFormatting>
  <conditionalFormatting sqref="J2">
    <cfRule type="expression" dxfId="576" priority="188">
      <formula>SUM(K8:K38)&gt;0</formula>
    </cfRule>
  </conditionalFormatting>
  <conditionalFormatting sqref="J3">
    <cfRule type="expression" dxfId="575" priority="187">
      <formula>SUM(L8:L38)&gt;0</formula>
    </cfRule>
  </conditionalFormatting>
  <conditionalFormatting sqref="J4">
    <cfRule type="expression" dxfId="574" priority="186">
      <formula>SUM(M8:M38)&gt;0</formula>
    </cfRule>
  </conditionalFormatting>
  <conditionalFormatting sqref="J5">
    <cfRule type="expression" dxfId="573" priority="185">
      <formula>SUM(N8:N38)&gt;0</formula>
    </cfRule>
  </conditionalFormatting>
  <conditionalFormatting sqref="O8">
    <cfRule type="cellIs" dxfId="572" priority="61" operator="lessThan">
      <formula>D8</formula>
    </cfRule>
    <cfRule type="cellIs" dxfId="571" priority="62" operator="greaterThan">
      <formula>D8</formula>
    </cfRule>
  </conditionalFormatting>
  <conditionalFormatting sqref="O9">
    <cfRule type="cellIs" dxfId="570" priority="59" operator="lessThan">
      <formula>D9</formula>
    </cfRule>
    <cfRule type="cellIs" dxfId="569" priority="60" operator="greaterThan">
      <formula>D9</formula>
    </cfRule>
  </conditionalFormatting>
  <conditionalFormatting sqref="O10">
    <cfRule type="cellIs" dxfId="568" priority="57" operator="lessThan">
      <formula>D10</formula>
    </cfRule>
    <cfRule type="cellIs" dxfId="567" priority="58" operator="greaterThan">
      <formula>D10</formula>
    </cfRule>
  </conditionalFormatting>
  <conditionalFormatting sqref="O11">
    <cfRule type="cellIs" dxfId="566" priority="55" operator="lessThan">
      <formula>D11</formula>
    </cfRule>
    <cfRule type="cellIs" dxfId="565" priority="56" operator="greaterThan">
      <formula>D11</formula>
    </cfRule>
  </conditionalFormatting>
  <conditionalFormatting sqref="O12">
    <cfRule type="cellIs" dxfId="564" priority="53" operator="lessThan">
      <formula>D12</formula>
    </cfRule>
    <cfRule type="cellIs" dxfId="563" priority="54" operator="greaterThan">
      <formula>D12</formula>
    </cfRule>
  </conditionalFormatting>
  <conditionalFormatting sqref="O13">
    <cfRule type="cellIs" dxfId="562" priority="51" operator="lessThan">
      <formula>D13</formula>
    </cfRule>
    <cfRule type="cellIs" dxfId="561" priority="52" operator="greaterThan">
      <formula>D13</formula>
    </cfRule>
  </conditionalFormatting>
  <conditionalFormatting sqref="O14">
    <cfRule type="cellIs" dxfId="560" priority="49" operator="lessThan">
      <formula>D14</formula>
    </cfRule>
    <cfRule type="cellIs" dxfId="559" priority="50" operator="greaterThan">
      <formula>D14</formula>
    </cfRule>
  </conditionalFormatting>
  <conditionalFormatting sqref="O15">
    <cfRule type="cellIs" dxfId="558" priority="47" operator="lessThan">
      <formula>D15</formula>
    </cfRule>
    <cfRule type="cellIs" dxfId="557" priority="48" operator="greaterThan">
      <formula>D15</formula>
    </cfRule>
  </conditionalFormatting>
  <conditionalFormatting sqref="O16">
    <cfRule type="cellIs" dxfId="556" priority="45" operator="lessThan">
      <formula>D16</formula>
    </cfRule>
    <cfRule type="cellIs" dxfId="555" priority="46" operator="greaterThan">
      <formula>D16</formula>
    </cfRule>
  </conditionalFormatting>
  <conditionalFormatting sqref="O17">
    <cfRule type="cellIs" dxfId="554" priority="43" operator="lessThan">
      <formula>D17</formula>
    </cfRule>
    <cfRule type="cellIs" dxfId="553" priority="44" operator="greaterThan">
      <formula>D17</formula>
    </cfRule>
  </conditionalFormatting>
  <conditionalFormatting sqref="O18">
    <cfRule type="cellIs" dxfId="552" priority="41" operator="lessThan">
      <formula>D18</formula>
    </cfRule>
    <cfRule type="cellIs" dxfId="551" priority="42" operator="greaterThan">
      <formula>D18</formula>
    </cfRule>
  </conditionalFormatting>
  <conditionalFormatting sqref="O19">
    <cfRule type="cellIs" dxfId="550" priority="39" operator="lessThan">
      <formula>D19</formula>
    </cfRule>
    <cfRule type="cellIs" dxfId="549" priority="40" operator="greaterThan">
      <formula>D19</formula>
    </cfRule>
  </conditionalFormatting>
  <conditionalFormatting sqref="O20">
    <cfRule type="cellIs" dxfId="548" priority="37" operator="lessThan">
      <formula>D20</formula>
    </cfRule>
    <cfRule type="cellIs" dxfId="547" priority="38" operator="greaterThan">
      <formula>D20</formula>
    </cfRule>
  </conditionalFormatting>
  <conditionalFormatting sqref="O21">
    <cfRule type="cellIs" dxfId="546" priority="35" operator="lessThan">
      <formula>D21</formula>
    </cfRule>
    <cfRule type="cellIs" dxfId="545" priority="36" operator="greaterThan">
      <formula>D21</formula>
    </cfRule>
  </conditionalFormatting>
  <conditionalFormatting sqref="O22">
    <cfRule type="cellIs" dxfId="544" priority="33" operator="lessThan">
      <formula>D22</formula>
    </cfRule>
    <cfRule type="cellIs" dxfId="543" priority="34" operator="greaterThan">
      <formula>D22</formula>
    </cfRule>
  </conditionalFormatting>
  <conditionalFormatting sqref="O23">
    <cfRule type="cellIs" dxfId="542" priority="31" operator="lessThan">
      <formula>D23</formula>
    </cfRule>
    <cfRule type="cellIs" dxfId="541" priority="32" operator="greaterThan">
      <formula>D23</formula>
    </cfRule>
  </conditionalFormatting>
  <conditionalFormatting sqref="O24">
    <cfRule type="cellIs" dxfId="540" priority="29" operator="lessThan">
      <formula>D24</formula>
    </cfRule>
    <cfRule type="cellIs" dxfId="539" priority="30" operator="greaterThan">
      <formula>D24</formula>
    </cfRule>
  </conditionalFormatting>
  <conditionalFormatting sqref="O25">
    <cfRule type="cellIs" dxfId="538" priority="27" operator="lessThan">
      <formula>D25</formula>
    </cfRule>
    <cfRule type="cellIs" dxfId="537" priority="28" operator="greaterThan">
      <formula>D25</formula>
    </cfRule>
  </conditionalFormatting>
  <conditionalFormatting sqref="O26">
    <cfRule type="cellIs" dxfId="536" priority="25" operator="lessThan">
      <formula>D26</formula>
    </cfRule>
    <cfRule type="cellIs" dxfId="535" priority="26" operator="greaterThan">
      <formula>D26</formula>
    </cfRule>
  </conditionalFormatting>
  <conditionalFormatting sqref="O27">
    <cfRule type="cellIs" dxfId="534" priority="23" operator="lessThan">
      <formula>D27</formula>
    </cfRule>
    <cfRule type="cellIs" dxfId="533" priority="24" operator="greaterThan">
      <formula>D27</formula>
    </cfRule>
  </conditionalFormatting>
  <conditionalFormatting sqref="O28">
    <cfRule type="cellIs" dxfId="532" priority="21" operator="lessThan">
      <formula>D28</formula>
    </cfRule>
    <cfRule type="cellIs" dxfId="531" priority="22" operator="greaterThan">
      <formula>D28</formula>
    </cfRule>
  </conditionalFormatting>
  <conditionalFormatting sqref="O29">
    <cfRule type="cellIs" dxfId="530" priority="19" operator="lessThan">
      <formula>D29</formula>
    </cfRule>
    <cfRule type="cellIs" dxfId="529" priority="20" operator="greaterThan">
      <formula>D29</formula>
    </cfRule>
  </conditionalFormatting>
  <conditionalFormatting sqref="O30">
    <cfRule type="cellIs" dxfId="528" priority="17" operator="lessThan">
      <formula>D30</formula>
    </cfRule>
    <cfRule type="cellIs" dxfId="527" priority="18" operator="greaterThan">
      <formula>D30</formula>
    </cfRule>
  </conditionalFormatting>
  <conditionalFormatting sqref="O31">
    <cfRule type="cellIs" dxfId="526" priority="15" operator="lessThan">
      <formula>D31</formula>
    </cfRule>
    <cfRule type="cellIs" dxfId="525" priority="16" operator="greaterThan">
      <formula>D31</formula>
    </cfRule>
  </conditionalFormatting>
  <conditionalFormatting sqref="O32">
    <cfRule type="cellIs" dxfId="524" priority="13" operator="lessThan">
      <formula>D32</formula>
    </cfRule>
    <cfRule type="cellIs" dxfId="523" priority="14" operator="greaterThan">
      <formula>D32</formula>
    </cfRule>
  </conditionalFormatting>
  <conditionalFormatting sqref="O33">
    <cfRule type="cellIs" dxfId="522" priority="11" operator="lessThan">
      <formula>D33</formula>
    </cfRule>
    <cfRule type="cellIs" dxfId="521" priority="12" operator="greaterThan">
      <formula>D33</formula>
    </cfRule>
  </conditionalFormatting>
  <conditionalFormatting sqref="O34">
    <cfRule type="cellIs" dxfId="520" priority="9" operator="lessThan">
      <formula>D34</formula>
    </cfRule>
    <cfRule type="cellIs" dxfId="519" priority="10" operator="greaterThan">
      <formula>D34</formula>
    </cfRule>
  </conditionalFormatting>
  <conditionalFormatting sqref="O35">
    <cfRule type="cellIs" dxfId="518" priority="7" operator="lessThan">
      <formula>D35</formula>
    </cfRule>
    <cfRule type="cellIs" dxfId="517" priority="8" operator="greaterThan">
      <formula>D35</formula>
    </cfRule>
  </conditionalFormatting>
  <conditionalFormatting sqref="O36">
    <cfRule type="cellIs" dxfId="516" priority="5" operator="lessThan">
      <formula>D36</formula>
    </cfRule>
    <cfRule type="cellIs" dxfId="515" priority="6" operator="greaterThan">
      <formula>D36</formula>
    </cfRule>
  </conditionalFormatting>
  <conditionalFormatting sqref="O37">
    <cfRule type="cellIs" dxfId="514" priority="3" operator="lessThan">
      <formula>D37</formula>
    </cfRule>
    <cfRule type="cellIs" dxfId="513" priority="4" operator="greaterThan">
      <formula>D37</formula>
    </cfRule>
  </conditionalFormatting>
  <conditionalFormatting sqref="O38">
    <cfRule type="cellIs" dxfId="512" priority="1" operator="lessThan">
      <formula>D38</formula>
    </cfRule>
    <cfRule type="cellIs" dxfId="511" priority="2" operator="greaterThan">
      <formula>D38</formula>
    </cfRule>
  </conditionalFormatting>
  <dataValidations count="1">
    <dataValidation operator="equal" allowBlank="1" showInputMessage="1" showErrorMessage="1" errorTitle="Total arbetstid" error="Den totala arbetstiden måste överrensstämma med den totala arbetstiden i kolumn AI." promptTitle="Totala arbetstid" prompt="Mata här in den totala arbetstiden per dag som du själv räknat ihop. Den totala arbetstiden måste överrensstämma med den totala arbetstiden i kolumn AI. Detta är bara en kontroll." sqref="D8:D38"/>
  </dataValidations>
  <pageMargins left="0.17" right="0" top="0" bottom="0" header="0" footer="0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7" enableFormatConditionsCalculation="0"/>
  <dimension ref="A1:AF54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1" sqref="B1"/>
    </sheetView>
  </sheetViews>
  <sheetFormatPr baseColWidth="10" defaultColWidth="8.83203125" defaultRowHeight="14"/>
  <cols>
    <col min="1" max="1" width="4.33203125" style="2" customWidth="1"/>
    <col min="2" max="2" width="50.6640625" style="2" customWidth="1"/>
    <col min="3" max="3" width="25.6640625" style="2" customWidth="1"/>
    <col min="4" max="14" width="5.33203125" style="2" customWidth="1"/>
    <col min="15" max="15" width="5.6640625" style="2" customWidth="1"/>
    <col min="16" max="16" width="18.33203125" style="2" customWidth="1"/>
    <col min="17" max="17" width="3.5" customWidth="1"/>
    <col min="18" max="18" width="9.1640625" customWidth="1"/>
    <col min="19" max="19" width="34.5" customWidth="1"/>
    <col min="20" max="20" width="95.6640625" customWidth="1"/>
    <col min="21" max="21" width="8.6640625" customWidth="1"/>
    <col min="22" max="22" width="6.6640625" customWidth="1"/>
    <col min="23" max="23" width="9.1640625" customWidth="1"/>
    <col min="24" max="24" width="34.5" customWidth="1"/>
    <col min="25" max="25" width="95.6640625" customWidth="1"/>
    <col min="26" max="26" width="8.6640625" customWidth="1"/>
    <col min="27" max="27" width="6.6640625" customWidth="1"/>
    <col min="28" max="28" width="9.1640625" customWidth="1"/>
    <col min="29" max="29" width="25.6640625" customWidth="1"/>
    <col min="30" max="30" width="95.6640625" customWidth="1"/>
    <col min="31" max="31" width="8.6640625" customWidth="1"/>
    <col min="32" max="32" width="6.6640625" customWidth="1"/>
    <col min="33" max="16384" width="8.83203125" style="2"/>
  </cols>
  <sheetData>
    <row r="1" spans="1:16" ht="11" customHeight="1">
      <c r="B1" s="178" t="s">
        <v>54</v>
      </c>
      <c r="C1" s="77"/>
      <c r="D1" s="180" t="str">
        <f>IF(STARTSIDA!B8&gt;" ","1  tim:","")</f>
        <v>1  tim:</v>
      </c>
      <c r="E1" s="125" t="str">
        <f>IF(E39&gt;0,E39,"")</f>
        <v/>
      </c>
      <c r="F1" s="181" t="str">
        <f>IF(D1&gt;" ",STARTSIDA!B8,"")</f>
        <v>90-46136 Yrkesproffs i Sv.finland 2</v>
      </c>
      <c r="G1" s="126"/>
      <c r="H1" s="126"/>
      <c r="I1" s="126"/>
      <c r="J1" s="180" t="str">
        <f>IF(STARTSIDA!B13&gt;" ","6 tim:","")</f>
        <v/>
      </c>
      <c r="K1" s="125" t="str">
        <f>IF(J39&gt;0,J39,"")</f>
        <v/>
      </c>
      <c r="L1" s="181" t="str">
        <f>IF(J1&gt;" ",STARTSIDA!B13,"")</f>
        <v/>
      </c>
      <c r="M1" s="78"/>
      <c r="N1" s="78"/>
      <c r="O1"/>
      <c r="P1"/>
    </row>
    <row r="2" spans="1:16" ht="11" customHeight="1">
      <c r="B2" s="69">
        <f>UPPFÖLJNING!P19</f>
        <v>0</v>
      </c>
      <c r="C2" s="77"/>
      <c r="D2" s="180" t="str">
        <f>IF(STARTSIDA!B9&gt;" ","2  tim:","")</f>
        <v/>
      </c>
      <c r="E2" s="125" t="str">
        <f>IF(F39&gt;0,F39,"")</f>
        <v/>
      </c>
      <c r="F2" s="181" t="str">
        <f>IF(D2&gt;" ",STARTSIDA!B9,"")</f>
        <v/>
      </c>
      <c r="G2" s="126"/>
      <c r="H2" s="126"/>
      <c r="I2" s="126"/>
      <c r="J2" s="180" t="str">
        <f>IF(STARTSIDA!B14&gt;" ","7 tim:","")</f>
        <v/>
      </c>
      <c r="K2" s="125" t="str">
        <f>IF(K39&gt;0,K39,"")</f>
        <v/>
      </c>
      <c r="L2" s="181" t="str">
        <f>IF(J2&gt;" ",STARTSIDA!B14,"")</f>
        <v/>
      </c>
      <c r="M2" s="78"/>
      <c r="N2" s="78"/>
      <c r="O2"/>
      <c r="P2"/>
    </row>
    <row r="3" spans="1:16" ht="11" customHeight="1">
      <c r="C3" s="77"/>
      <c r="D3" s="180" t="str">
        <f>IF(STARTSIDA!B10&gt;" ","3  tim:","")</f>
        <v/>
      </c>
      <c r="E3" s="125" t="str">
        <f>IF(G39&gt;0,G39,"")</f>
        <v/>
      </c>
      <c r="F3" s="181" t="str">
        <f>IF(D3&gt;" ",STARTSIDA!B10,"")</f>
        <v/>
      </c>
      <c r="G3" s="126"/>
      <c r="H3" s="126"/>
      <c r="I3" s="126"/>
      <c r="J3" s="180" t="str">
        <f>IF(STARTSIDA!B15&gt;" ","8 tim:","")</f>
        <v/>
      </c>
      <c r="K3" s="125" t="str">
        <f>IF(L39&gt;0,L39,"")</f>
        <v/>
      </c>
      <c r="L3" s="181" t="str">
        <f>IF(J3&gt;" ",STARTSIDA!B15,"")</f>
        <v/>
      </c>
      <c r="M3" s="78"/>
      <c r="N3" s="78"/>
      <c r="O3"/>
      <c r="P3"/>
    </row>
    <row r="4" spans="1:16" ht="11" customHeight="1">
      <c r="C4" s="77"/>
      <c r="D4" s="180" t="str">
        <f>IF(STARTSIDA!B11&gt;" ","4  tim:","")</f>
        <v/>
      </c>
      <c r="E4" s="125" t="str">
        <f>IF(H39&gt;0,H39,"")</f>
        <v/>
      </c>
      <c r="F4" s="181" t="str">
        <f>IF(D4&gt;" ",STARTSIDA!B11,"")</f>
        <v/>
      </c>
      <c r="G4" s="126"/>
      <c r="H4" s="126"/>
      <c r="I4" s="126"/>
      <c r="J4" s="180" t="str">
        <f>IF(STARTSIDA!B16&gt;" ","9 tim:","")</f>
        <v/>
      </c>
      <c r="K4" s="125" t="str">
        <f>IF(M39&gt;0,M39,"")</f>
        <v/>
      </c>
      <c r="L4" s="181" t="str">
        <f>IF(J4&gt;" ",STARTSIDA!B16,"")</f>
        <v/>
      </c>
      <c r="M4" s="78"/>
      <c r="N4" s="78"/>
      <c r="O4"/>
      <c r="P4"/>
    </row>
    <row r="5" spans="1:16" ht="11" customHeight="1">
      <c r="C5" s="77"/>
      <c r="D5" s="180" t="str">
        <f>IF(STARTSIDA!B12&gt;" ","5  tim:","")</f>
        <v/>
      </c>
      <c r="E5" s="125" t="str">
        <f>IF(I39&gt;0,I39,"")</f>
        <v/>
      </c>
      <c r="F5" s="181" t="str">
        <f>IF(D5&gt;" ",STARTSIDA!B12,"")</f>
        <v/>
      </c>
      <c r="G5" s="126"/>
      <c r="H5" s="126"/>
      <c r="I5" s="126"/>
      <c r="J5" s="180" t="str">
        <f>IF(STARTSIDA!B17&gt;" ","10 tim:","")</f>
        <v>10 tim:</v>
      </c>
      <c r="K5" s="125" t="str">
        <f>IF(N39&gt;0,N39,"")</f>
        <v/>
      </c>
      <c r="L5" s="181" t="str">
        <f>IF(J5&gt;" ",STARTSIDA!B17,"")</f>
        <v>Övrigt arbete</v>
      </c>
      <c r="M5" s="78"/>
      <c r="N5" s="78"/>
      <c r="O5"/>
      <c r="P5"/>
    </row>
    <row r="6" spans="1:16" ht="17" customHeight="1" thickBot="1">
      <c r="A6" s="13"/>
      <c r="B6" s="14" t="str">
        <f>STARTSIDA!B4</f>
        <v>Namn Namn</v>
      </c>
      <c r="C6" s="173" t="str">
        <f>UPPFÖLJNING!A19</f>
        <v>Juni 2012</v>
      </c>
      <c r="D6" s="76"/>
      <c r="E6" s="112"/>
      <c r="F6" s="76"/>
      <c r="G6" s="76"/>
      <c r="H6" s="76"/>
      <c r="I6" s="76"/>
      <c r="J6"/>
      <c r="K6"/>
      <c r="L6"/>
      <c r="M6" s="76"/>
      <c r="N6" s="76"/>
      <c r="O6" s="114"/>
      <c r="P6" s="79"/>
    </row>
    <row r="7" spans="1:16" ht="26" customHeight="1" thickBot="1">
      <c r="A7" s="16" t="s">
        <v>0</v>
      </c>
      <c r="B7" s="17" t="s">
        <v>1</v>
      </c>
      <c r="C7" s="186" t="s">
        <v>31</v>
      </c>
      <c r="D7" s="188"/>
      <c r="E7" s="80">
        <v>1</v>
      </c>
      <c r="F7" s="80">
        <v>2</v>
      </c>
      <c r="G7" s="80">
        <v>3</v>
      </c>
      <c r="H7" s="80">
        <v>4</v>
      </c>
      <c r="I7" s="80">
        <v>5</v>
      </c>
      <c r="J7" s="80">
        <v>6</v>
      </c>
      <c r="K7" s="80">
        <v>7</v>
      </c>
      <c r="L7" s="80">
        <v>8</v>
      </c>
      <c r="M7" s="80">
        <v>9</v>
      </c>
      <c r="N7" s="80">
        <v>10</v>
      </c>
      <c r="O7" s="81" t="s">
        <v>2</v>
      </c>
      <c r="P7" s="82" t="s">
        <v>3</v>
      </c>
    </row>
    <row r="8" spans="1:16" ht="14.5" customHeight="1">
      <c r="A8" s="175">
        <v>41061</v>
      </c>
      <c r="B8" s="73"/>
      <c r="C8" s="100"/>
      <c r="D8" s="101"/>
      <c r="E8" s="98"/>
      <c r="F8" s="84"/>
      <c r="G8" s="84"/>
      <c r="H8" s="84"/>
      <c r="I8" s="84"/>
      <c r="J8" s="84"/>
      <c r="K8" s="84"/>
      <c r="L8" s="84"/>
      <c r="M8" s="84"/>
      <c r="N8" s="84"/>
      <c r="O8" s="146">
        <f t="shared" ref="O8:O38" si="0">SUM(E8:N8)</f>
        <v>0</v>
      </c>
      <c r="P8" s="97"/>
    </row>
    <row r="9" spans="1:16" ht="14.5" customHeight="1">
      <c r="A9" s="175">
        <v>41062</v>
      </c>
      <c r="B9" s="74"/>
      <c r="C9" s="83"/>
      <c r="D9" s="102"/>
      <c r="E9" s="99"/>
      <c r="F9" s="85"/>
      <c r="G9" s="85"/>
      <c r="H9" s="85"/>
      <c r="I9" s="85"/>
      <c r="J9" s="85"/>
      <c r="K9" s="85"/>
      <c r="L9" s="85"/>
      <c r="M9" s="85"/>
      <c r="N9" s="84"/>
      <c r="O9" s="146">
        <f t="shared" si="0"/>
        <v>0</v>
      </c>
      <c r="P9" s="86"/>
    </row>
    <row r="10" spans="1:16" ht="14.5" customHeight="1">
      <c r="A10" s="175">
        <v>41063</v>
      </c>
      <c r="B10" s="74"/>
      <c r="C10" s="83"/>
      <c r="D10" s="102"/>
      <c r="E10" s="99"/>
      <c r="F10" s="85"/>
      <c r="G10" s="85"/>
      <c r="H10" s="85"/>
      <c r="I10" s="85"/>
      <c r="J10" s="85"/>
      <c r="K10" s="85"/>
      <c r="L10" s="85"/>
      <c r="M10" s="85"/>
      <c r="N10" s="84"/>
      <c r="O10" s="146">
        <f t="shared" si="0"/>
        <v>0</v>
      </c>
      <c r="P10" s="86"/>
    </row>
    <row r="11" spans="1:16" ht="14.5" customHeight="1">
      <c r="A11" s="175">
        <v>41064</v>
      </c>
      <c r="B11" s="21"/>
      <c r="C11" s="83"/>
      <c r="D11" s="102"/>
      <c r="E11" s="98"/>
      <c r="F11" s="84"/>
      <c r="G11" s="84"/>
      <c r="H11" s="84"/>
      <c r="I11" s="84"/>
      <c r="J11" s="84"/>
      <c r="K11" s="84"/>
      <c r="L11" s="84"/>
      <c r="M11" s="84"/>
      <c r="N11" s="84"/>
      <c r="O11" s="146">
        <f t="shared" si="0"/>
        <v>0</v>
      </c>
      <c r="P11" s="97"/>
    </row>
    <row r="12" spans="1:16" ht="14.5" customHeight="1">
      <c r="A12" s="175">
        <v>41065</v>
      </c>
      <c r="B12" s="21"/>
      <c r="C12" s="83"/>
      <c r="D12" s="102"/>
      <c r="E12" s="99"/>
      <c r="F12" s="85"/>
      <c r="G12" s="85"/>
      <c r="H12" s="85"/>
      <c r="I12" s="85"/>
      <c r="J12" s="85"/>
      <c r="K12" s="85"/>
      <c r="L12" s="85"/>
      <c r="M12" s="85"/>
      <c r="N12" s="84"/>
      <c r="O12" s="146">
        <f t="shared" si="0"/>
        <v>0</v>
      </c>
      <c r="P12" s="86"/>
    </row>
    <row r="13" spans="1:16" ht="14.5" customHeight="1">
      <c r="A13" s="175">
        <v>41066</v>
      </c>
      <c r="B13" s="75"/>
      <c r="C13" s="83"/>
      <c r="D13" s="102"/>
      <c r="E13" s="99"/>
      <c r="F13" s="85"/>
      <c r="G13" s="85"/>
      <c r="H13" s="85"/>
      <c r="I13" s="85"/>
      <c r="J13" s="85"/>
      <c r="K13" s="85"/>
      <c r="L13" s="85"/>
      <c r="M13" s="85"/>
      <c r="N13" s="84"/>
      <c r="O13" s="146">
        <f t="shared" si="0"/>
        <v>0</v>
      </c>
      <c r="P13" s="86"/>
    </row>
    <row r="14" spans="1:16" ht="14.5" customHeight="1">
      <c r="A14" s="175">
        <v>41067</v>
      </c>
      <c r="B14" s="21"/>
      <c r="C14" s="83"/>
      <c r="D14" s="102"/>
      <c r="E14" s="99"/>
      <c r="F14" s="85"/>
      <c r="G14" s="85"/>
      <c r="H14" s="85"/>
      <c r="I14" s="85"/>
      <c r="J14" s="85"/>
      <c r="K14" s="85"/>
      <c r="L14" s="85"/>
      <c r="M14" s="85"/>
      <c r="N14" s="84"/>
      <c r="O14" s="146">
        <f t="shared" si="0"/>
        <v>0</v>
      </c>
      <c r="P14" s="86"/>
    </row>
    <row r="15" spans="1:16" ht="14.5" customHeight="1">
      <c r="A15" s="175">
        <v>41068</v>
      </c>
      <c r="B15" s="21"/>
      <c r="C15" s="83"/>
      <c r="D15" s="102"/>
      <c r="E15" s="99"/>
      <c r="F15" s="85"/>
      <c r="G15" s="85"/>
      <c r="H15" s="85"/>
      <c r="I15" s="85"/>
      <c r="J15" s="85"/>
      <c r="K15" s="85"/>
      <c r="L15" s="85"/>
      <c r="M15" s="85"/>
      <c r="N15" s="84"/>
      <c r="O15" s="146">
        <f t="shared" si="0"/>
        <v>0</v>
      </c>
      <c r="P15" s="86"/>
    </row>
    <row r="16" spans="1:16" ht="14.5" customHeight="1">
      <c r="A16" s="175">
        <v>41069</v>
      </c>
      <c r="B16" s="74"/>
      <c r="C16" s="83"/>
      <c r="D16" s="102"/>
      <c r="E16" s="99"/>
      <c r="F16" s="85"/>
      <c r="G16" s="85"/>
      <c r="H16" s="85"/>
      <c r="I16" s="85"/>
      <c r="J16" s="85"/>
      <c r="K16" s="85"/>
      <c r="L16" s="85"/>
      <c r="M16" s="85"/>
      <c r="N16" s="84"/>
      <c r="O16" s="146">
        <f t="shared" si="0"/>
        <v>0</v>
      </c>
      <c r="P16" s="86"/>
    </row>
    <row r="17" spans="1:16" ht="14.5" customHeight="1">
      <c r="A17" s="175">
        <v>41070</v>
      </c>
      <c r="B17" s="75"/>
      <c r="C17" s="83"/>
      <c r="D17" s="102"/>
      <c r="E17" s="99"/>
      <c r="F17" s="85"/>
      <c r="G17" s="85"/>
      <c r="H17" s="85"/>
      <c r="I17" s="85"/>
      <c r="J17" s="85"/>
      <c r="K17" s="85"/>
      <c r="L17" s="85"/>
      <c r="M17" s="85"/>
      <c r="N17" s="84"/>
      <c r="O17" s="146">
        <f t="shared" si="0"/>
        <v>0</v>
      </c>
      <c r="P17" s="86"/>
    </row>
    <row r="18" spans="1:16" ht="14.5" customHeight="1">
      <c r="A18" s="175">
        <v>41071</v>
      </c>
      <c r="B18" s="75"/>
      <c r="C18" s="83"/>
      <c r="D18" s="102"/>
      <c r="E18" s="99"/>
      <c r="F18" s="85"/>
      <c r="G18" s="85"/>
      <c r="H18" s="85"/>
      <c r="I18" s="85"/>
      <c r="J18" s="85"/>
      <c r="K18" s="85"/>
      <c r="L18" s="85"/>
      <c r="M18" s="85"/>
      <c r="N18" s="84"/>
      <c r="O18" s="146">
        <f t="shared" si="0"/>
        <v>0</v>
      </c>
      <c r="P18" s="86"/>
    </row>
    <row r="19" spans="1:16" ht="14.5" customHeight="1">
      <c r="A19" s="175">
        <v>41072</v>
      </c>
      <c r="B19" s="75"/>
      <c r="C19" s="83"/>
      <c r="D19" s="102"/>
      <c r="E19" s="99"/>
      <c r="F19" s="85"/>
      <c r="G19" s="85"/>
      <c r="H19" s="85"/>
      <c r="I19" s="85"/>
      <c r="J19" s="85"/>
      <c r="K19" s="85"/>
      <c r="L19" s="85"/>
      <c r="M19" s="85"/>
      <c r="N19" s="84"/>
      <c r="O19" s="146">
        <f t="shared" si="0"/>
        <v>0</v>
      </c>
      <c r="P19" s="86"/>
    </row>
    <row r="20" spans="1:16" ht="14.5" customHeight="1">
      <c r="A20" s="175">
        <v>41073</v>
      </c>
      <c r="B20" s="75"/>
      <c r="C20" s="83"/>
      <c r="D20" s="102"/>
      <c r="E20" s="99"/>
      <c r="F20" s="85"/>
      <c r="G20" s="85"/>
      <c r="H20" s="85"/>
      <c r="I20" s="85"/>
      <c r="J20" s="85"/>
      <c r="K20" s="85"/>
      <c r="L20" s="85"/>
      <c r="M20" s="85"/>
      <c r="N20" s="84"/>
      <c r="O20" s="146">
        <f t="shared" si="0"/>
        <v>0</v>
      </c>
      <c r="P20" s="86"/>
    </row>
    <row r="21" spans="1:16" ht="14.5" customHeight="1">
      <c r="A21" s="175">
        <v>41074</v>
      </c>
      <c r="B21" s="75"/>
      <c r="C21" s="83"/>
      <c r="D21" s="102"/>
      <c r="E21" s="99"/>
      <c r="F21" s="85"/>
      <c r="G21" s="85"/>
      <c r="H21" s="85"/>
      <c r="I21" s="85"/>
      <c r="J21" s="85"/>
      <c r="K21" s="85"/>
      <c r="L21" s="85"/>
      <c r="M21" s="85"/>
      <c r="N21" s="84"/>
      <c r="O21" s="146">
        <f t="shared" si="0"/>
        <v>0</v>
      </c>
      <c r="P21" s="86"/>
    </row>
    <row r="22" spans="1:16" ht="14.5" customHeight="1">
      <c r="A22" s="175">
        <v>41075</v>
      </c>
      <c r="B22" s="75"/>
      <c r="C22" s="83"/>
      <c r="D22" s="102"/>
      <c r="E22" s="99"/>
      <c r="F22" s="85"/>
      <c r="G22" s="85"/>
      <c r="H22" s="85"/>
      <c r="I22" s="85"/>
      <c r="J22" s="85"/>
      <c r="K22" s="85"/>
      <c r="L22" s="85"/>
      <c r="M22" s="85"/>
      <c r="N22" s="84"/>
      <c r="O22" s="146">
        <f t="shared" si="0"/>
        <v>0</v>
      </c>
      <c r="P22" s="86"/>
    </row>
    <row r="23" spans="1:16" ht="14.5" customHeight="1">
      <c r="A23" s="175">
        <v>41076</v>
      </c>
      <c r="B23" s="75"/>
      <c r="C23" s="83"/>
      <c r="D23" s="102"/>
      <c r="E23" s="99"/>
      <c r="F23" s="85"/>
      <c r="G23" s="85"/>
      <c r="H23" s="85"/>
      <c r="I23" s="85"/>
      <c r="J23" s="85"/>
      <c r="K23" s="85"/>
      <c r="L23" s="85"/>
      <c r="M23" s="85"/>
      <c r="N23" s="84"/>
      <c r="O23" s="146">
        <f t="shared" si="0"/>
        <v>0</v>
      </c>
      <c r="P23" s="86"/>
    </row>
    <row r="24" spans="1:16" ht="14.5" customHeight="1">
      <c r="A24" s="175">
        <v>41077</v>
      </c>
      <c r="B24" s="75"/>
      <c r="C24" s="83"/>
      <c r="D24" s="102"/>
      <c r="E24" s="99"/>
      <c r="F24" s="85"/>
      <c r="G24" s="85"/>
      <c r="H24" s="85"/>
      <c r="I24" s="85"/>
      <c r="J24" s="85"/>
      <c r="K24" s="85"/>
      <c r="L24" s="85"/>
      <c r="M24" s="85"/>
      <c r="N24" s="84"/>
      <c r="O24" s="146">
        <f t="shared" si="0"/>
        <v>0</v>
      </c>
      <c r="P24" s="86"/>
    </row>
    <row r="25" spans="1:16" ht="14.5" customHeight="1">
      <c r="A25" s="175">
        <v>41078</v>
      </c>
      <c r="B25" s="75"/>
      <c r="C25" s="83"/>
      <c r="D25" s="102"/>
      <c r="E25" s="99"/>
      <c r="F25" s="85"/>
      <c r="G25" s="85"/>
      <c r="H25" s="85"/>
      <c r="I25" s="85"/>
      <c r="J25" s="85"/>
      <c r="K25" s="85"/>
      <c r="L25" s="85"/>
      <c r="M25" s="85"/>
      <c r="N25" s="84"/>
      <c r="O25" s="146">
        <f t="shared" si="0"/>
        <v>0</v>
      </c>
      <c r="P25" s="86"/>
    </row>
    <row r="26" spans="1:16" ht="14.5" customHeight="1">
      <c r="A26" s="175">
        <v>41079</v>
      </c>
      <c r="B26" s="75"/>
      <c r="C26" s="83"/>
      <c r="D26" s="102"/>
      <c r="E26" s="99"/>
      <c r="F26" s="85"/>
      <c r="G26" s="85"/>
      <c r="H26" s="85"/>
      <c r="I26" s="85"/>
      <c r="J26" s="85"/>
      <c r="K26" s="85"/>
      <c r="L26" s="85"/>
      <c r="M26" s="85"/>
      <c r="N26" s="84"/>
      <c r="O26" s="146">
        <f t="shared" si="0"/>
        <v>0</v>
      </c>
      <c r="P26" s="86"/>
    </row>
    <row r="27" spans="1:16" ht="14.5" customHeight="1">
      <c r="A27" s="175">
        <v>41080</v>
      </c>
      <c r="B27" s="75"/>
      <c r="C27" s="83"/>
      <c r="D27" s="102"/>
      <c r="E27" s="99"/>
      <c r="F27" s="85"/>
      <c r="G27" s="85"/>
      <c r="H27" s="85"/>
      <c r="I27" s="85"/>
      <c r="J27" s="85"/>
      <c r="K27" s="85"/>
      <c r="L27" s="85"/>
      <c r="M27" s="85"/>
      <c r="N27" s="84"/>
      <c r="O27" s="146">
        <f t="shared" si="0"/>
        <v>0</v>
      </c>
      <c r="P27" s="86"/>
    </row>
    <row r="28" spans="1:16" ht="14.5" customHeight="1">
      <c r="A28" s="175">
        <v>41081</v>
      </c>
      <c r="B28" s="75"/>
      <c r="C28" s="83"/>
      <c r="D28" s="102"/>
      <c r="E28" s="99"/>
      <c r="F28" s="85"/>
      <c r="G28" s="85"/>
      <c r="H28" s="85"/>
      <c r="I28" s="85"/>
      <c r="J28" s="85"/>
      <c r="K28" s="85"/>
      <c r="L28" s="85"/>
      <c r="M28" s="85"/>
      <c r="N28" s="84"/>
      <c r="O28" s="146">
        <f t="shared" si="0"/>
        <v>0</v>
      </c>
      <c r="P28" s="86"/>
    </row>
    <row r="29" spans="1:16" ht="14.5" customHeight="1">
      <c r="A29" s="175">
        <v>41082</v>
      </c>
      <c r="B29" s="75"/>
      <c r="C29" s="83"/>
      <c r="D29" s="102"/>
      <c r="E29" s="99"/>
      <c r="F29" s="85"/>
      <c r="G29" s="85"/>
      <c r="H29" s="85"/>
      <c r="I29" s="85"/>
      <c r="J29" s="85"/>
      <c r="K29" s="85"/>
      <c r="L29" s="85"/>
      <c r="M29" s="85"/>
      <c r="N29" s="84"/>
      <c r="O29" s="146">
        <f t="shared" si="0"/>
        <v>0</v>
      </c>
      <c r="P29" s="87"/>
    </row>
    <row r="30" spans="1:16" ht="14.5" customHeight="1">
      <c r="A30" s="175">
        <v>41083</v>
      </c>
      <c r="B30" s="75"/>
      <c r="C30" s="83"/>
      <c r="D30" s="102"/>
      <c r="E30" s="99"/>
      <c r="F30" s="85"/>
      <c r="G30" s="85"/>
      <c r="H30" s="85"/>
      <c r="I30" s="85"/>
      <c r="J30" s="85"/>
      <c r="K30" s="85"/>
      <c r="L30" s="85"/>
      <c r="M30" s="85"/>
      <c r="N30" s="84"/>
      <c r="O30" s="146">
        <f t="shared" si="0"/>
        <v>0</v>
      </c>
      <c r="P30" s="86"/>
    </row>
    <row r="31" spans="1:16" ht="14.5" customHeight="1">
      <c r="A31" s="175">
        <v>41084</v>
      </c>
      <c r="B31" s="75"/>
      <c r="C31" s="83"/>
      <c r="D31" s="102"/>
      <c r="E31" s="99"/>
      <c r="F31" s="85"/>
      <c r="G31" s="85"/>
      <c r="H31" s="85"/>
      <c r="I31" s="85"/>
      <c r="J31" s="85"/>
      <c r="K31" s="85"/>
      <c r="L31" s="85"/>
      <c r="M31" s="85"/>
      <c r="N31" s="84"/>
      <c r="O31" s="146">
        <f t="shared" si="0"/>
        <v>0</v>
      </c>
      <c r="P31" s="86"/>
    </row>
    <row r="32" spans="1:16" ht="14.5" customHeight="1">
      <c r="A32" s="175">
        <v>41085</v>
      </c>
      <c r="B32" s="75"/>
      <c r="C32" s="83"/>
      <c r="D32" s="102"/>
      <c r="E32" s="99"/>
      <c r="F32" s="85"/>
      <c r="G32" s="85"/>
      <c r="H32" s="85"/>
      <c r="I32" s="85"/>
      <c r="J32" s="85"/>
      <c r="K32" s="85"/>
      <c r="L32" s="85"/>
      <c r="M32" s="85"/>
      <c r="N32" s="84"/>
      <c r="O32" s="146">
        <f t="shared" si="0"/>
        <v>0</v>
      </c>
      <c r="P32" s="86"/>
    </row>
    <row r="33" spans="1:16" ht="14.5" customHeight="1">
      <c r="A33" s="175">
        <v>41086</v>
      </c>
      <c r="B33" s="75"/>
      <c r="C33" s="83"/>
      <c r="D33" s="102"/>
      <c r="E33" s="99"/>
      <c r="F33" s="85"/>
      <c r="G33" s="85"/>
      <c r="H33" s="85"/>
      <c r="I33" s="85"/>
      <c r="J33" s="85"/>
      <c r="K33" s="85"/>
      <c r="L33" s="85"/>
      <c r="M33" s="85"/>
      <c r="N33" s="84"/>
      <c r="O33" s="146">
        <f t="shared" si="0"/>
        <v>0</v>
      </c>
      <c r="P33" s="86"/>
    </row>
    <row r="34" spans="1:16" ht="14.5" customHeight="1">
      <c r="A34" s="175">
        <v>41087</v>
      </c>
      <c r="B34" s="75"/>
      <c r="C34" s="83"/>
      <c r="D34" s="102"/>
      <c r="E34" s="99"/>
      <c r="F34" s="85"/>
      <c r="G34" s="85"/>
      <c r="H34" s="85"/>
      <c r="I34" s="85"/>
      <c r="J34" s="85"/>
      <c r="K34" s="85"/>
      <c r="L34" s="85"/>
      <c r="M34" s="85"/>
      <c r="N34" s="84"/>
      <c r="O34" s="146">
        <f t="shared" si="0"/>
        <v>0</v>
      </c>
      <c r="P34" s="86"/>
    </row>
    <row r="35" spans="1:16" ht="14.5" customHeight="1">
      <c r="A35" s="175">
        <v>41088</v>
      </c>
      <c r="B35" s="75"/>
      <c r="C35" s="83"/>
      <c r="D35" s="102"/>
      <c r="E35" s="99"/>
      <c r="F35" s="85"/>
      <c r="G35" s="85"/>
      <c r="H35" s="85"/>
      <c r="I35" s="85"/>
      <c r="J35" s="85"/>
      <c r="K35" s="85"/>
      <c r="L35" s="85"/>
      <c r="M35" s="85"/>
      <c r="N35" s="84"/>
      <c r="O35" s="146">
        <f t="shared" si="0"/>
        <v>0</v>
      </c>
      <c r="P35" s="86"/>
    </row>
    <row r="36" spans="1:16" ht="14.5" customHeight="1">
      <c r="A36" s="175">
        <v>41089</v>
      </c>
      <c r="B36" s="75"/>
      <c r="C36" s="83"/>
      <c r="D36" s="102"/>
      <c r="E36" s="99"/>
      <c r="F36" s="85"/>
      <c r="G36" s="85"/>
      <c r="H36" s="85"/>
      <c r="I36" s="85"/>
      <c r="J36" s="85"/>
      <c r="K36" s="85"/>
      <c r="L36" s="85"/>
      <c r="M36" s="85"/>
      <c r="N36" s="84"/>
      <c r="O36" s="146">
        <f t="shared" si="0"/>
        <v>0</v>
      </c>
      <c r="P36" s="86"/>
    </row>
    <row r="37" spans="1:16" ht="14.5" customHeight="1">
      <c r="A37" s="175">
        <v>41090</v>
      </c>
      <c r="B37" s="75"/>
      <c r="C37" s="83"/>
      <c r="D37" s="102"/>
      <c r="E37" s="99"/>
      <c r="F37" s="85"/>
      <c r="G37" s="85"/>
      <c r="H37" s="85"/>
      <c r="I37" s="85"/>
      <c r="J37" s="85"/>
      <c r="K37" s="85"/>
      <c r="L37" s="85"/>
      <c r="M37" s="85"/>
      <c r="N37" s="84"/>
      <c r="O37" s="146">
        <f t="shared" si="0"/>
        <v>0</v>
      </c>
      <c r="P37" s="86"/>
    </row>
    <row r="38" spans="1:16" ht="14.5" customHeight="1" thickBot="1">
      <c r="A38" s="177"/>
      <c r="B38" s="75"/>
      <c r="C38" s="83"/>
      <c r="D38" s="102"/>
      <c r="E38" s="99"/>
      <c r="F38" s="85"/>
      <c r="G38" s="85"/>
      <c r="H38" s="85"/>
      <c r="I38" s="85"/>
      <c r="J38" s="85"/>
      <c r="K38" s="85"/>
      <c r="L38" s="85"/>
      <c r="M38" s="85"/>
      <c r="N38" s="84"/>
      <c r="O38" s="146">
        <f t="shared" si="0"/>
        <v>0</v>
      </c>
      <c r="P38" s="88" t="s">
        <v>4</v>
      </c>
    </row>
    <row r="39" spans="1:16" ht="14.5" customHeight="1" thickBot="1">
      <c r="A39" s="110"/>
      <c r="B39" s="23"/>
      <c r="C39" s="89"/>
      <c r="D39" s="89" t="s">
        <v>30</v>
      </c>
      <c r="E39" s="90">
        <f t="shared" ref="E39:N39" si="1">SUM(E8:E38)</f>
        <v>0</v>
      </c>
      <c r="F39" s="90">
        <f t="shared" si="1"/>
        <v>0</v>
      </c>
      <c r="G39" s="90">
        <f t="shared" si="1"/>
        <v>0</v>
      </c>
      <c r="H39" s="90">
        <f t="shared" si="1"/>
        <v>0</v>
      </c>
      <c r="I39" s="90">
        <f t="shared" si="1"/>
        <v>0</v>
      </c>
      <c r="J39" s="90">
        <f t="shared" si="1"/>
        <v>0</v>
      </c>
      <c r="K39" s="90">
        <f t="shared" si="1"/>
        <v>0</v>
      </c>
      <c r="L39" s="90">
        <f t="shared" si="1"/>
        <v>0</v>
      </c>
      <c r="M39" s="90">
        <f t="shared" si="1"/>
        <v>0</v>
      </c>
      <c r="N39" s="90">
        <f t="shared" si="1"/>
        <v>0</v>
      </c>
      <c r="O39" s="106">
        <f t="shared" ref="O39" si="2">SUM(O8:O38)</f>
        <v>0</v>
      </c>
      <c r="P39" s="105">
        <f>A39*STARTSIDA!C33/5</f>
        <v>0</v>
      </c>
    </row>
    <row r="40" spans="1:16" ht="20" customHeight="1">
      <c r="A40" s="24" t="s">
        <v>26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 t="s">
        <v>5</v>
      </c>
      <c r="P40" s="26">
        <f>O39-P39</f>
        <v>0</v>
      </c>
    </row>
    <row r="41" spans="1:16" ht="14.25" customHeight="1">
      <c r="A41" s="27"/>
      <c r="B41" s="28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6" ht="0.75" customHeight="1">
      <c r="A42" s="2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6" ht="18" customHeight="1">
      <c r="A43" s="111" t="s">
        <v>33</v>
      </c>
      <c r="B43" s="109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6" ht="18" customHeight="1">
      <c r="A44" s="111" t="s">
        <v>34</v>
      </c>
      <c r="B44" s="109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6" ht="18" customHeight="1">
      <c r="A45" s="27"/>
      <c r="B45" s="28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6" ht="18" customHeight="1">
      <c r="A46" s="27"/>
      <c r="B46" s="28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6" ht="18" customHeight="1">
      <c r="A47" s="27"/>
      <c r="B47" s="28"/>
      <c r="C47" s="28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6" ht="18" customHeight="1">
      <c r="A48" s="27"/>
      <c r="B48" s="28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ht="18" customHeight="1">
      <c r="A49" s="27"/>
      <c r="B49" s="30"/>
      <c r="C49" s="30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1" spans="1:13" ht="15">
      <c r="A51" s="27"/>
      <c r="B51" s="30"/>
      <c r="C51" s="30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15"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  <c r="M52" s="1"/>
    </row>
    <row r="54" spans="1:13">
      <c r="B54" s="8"/>
      <c r="C54" s="8"/>
    </row>
  </sheetData>
  <sheetProtection password="CF3F" sheet="1" objects="1" scenarios="1"/>
  <mergeCells count="1">
    <mergeCell ref="C7:D7"/>
  </mergeCells>
  <phoneticPr fontId="0" type="noConversion"/>
  <conditionalFormatting sqref="A8:A37">
    <cfRule type="expression" dxfId="510" priority="202">
      <formula>WEEKDAY(A8,2)&gt;5</formula>
    </cfRule>
  </conditionalFormatting>
  <conditionalFormatting sqref="A8:A37">
    <cfRule type="expression" priority="201">
      <formula>WEEKDAY(7)</formula>
    </cfRule>
  </conditionalFormatting>
  <conditionalFormatting sqref="D1">
    <cfRule type="expression" dxfId="509" priority="194">
      <formula>SUM(E8:E38)&gt;0</formula>
    </cfRule>
  </conditionalFormatting>
  <conditionalFormatting sqref="D2">
    <cfRule type="expression" dxfId="508" priority="193">
      <formula>SUM(F8:F38)&gt;0</formula>
    </cfRule>
  </conditionalFormatting>
  <conditionalFormatting sqref="D3">
    <cfRule type="expression" dxfId="507" priority="192">
      <formula>SUM(G8:G38)&gt;0</formula>
    </cfRule>
  </conditionalFormatting>
  <conditionalFormatting sqref="D5">
    <cfRule type="expression" dxfId="506" priority="191">
      <formula>SUM(I8:I38)&gt;0</formula>
    </cfRule>
  </conditionalFormatting>
  <conditionalFormatting sqref="D4">
    <cfRule type="expression" dxfId="505" priority="190">
      <formula>SUM(H8:H38)&gt;0</formula>
    </cfRule>
  </conditionalFormatting>
  <conditionalFormatting sqref="J1">
    <cfRule type="expression" dxfId="504" priority="189">
      <formula>SUM(J8:J38)&gt;0</formula>
    </cfRule>
  </conditionalFormatting>
  <conditionalFormatting sqref="J2">
    <cfRule type="expression" dxfId="503" priority="188">
      <formula>SUM(K8:K38)&gt;0</formula>
    </cfRule>
  </conditionalFormatting>
  <conditionalFormatting sqref="J3">
    <cfRule type="expression" dxfId="502" priority="187">
      <formula>SUM(L8:L38)&gt;0</formula>
    </cfRule>
  </conditionalFormatting>
  <conditionalFormatting sqref="J4">
    <cfRule type="expression" dxfId="501" priority="186">
      <formula>SUM(M8:M38)&gt;0</formula>
    </cfRule>
  </conditionalFormatting>
  <conditionalFormatting sqref="J5">
    <cfRule type="expression" dxfId="500" priority="185">
      <formula>SUM(N8:N38)&gt;0</formula>
    </cfRule>
  </conditionalFormatting>
  <conditionalFormatting sqref="O8">
    <cfRule type="cellIs" dxfId="499" priority="61" operator="lessThan">
      <formula>D8</formula>
    </cfRule>
    <cfRule type="cellIs" dxfId="498" priority="62" operator="greaterThan">
      <formula>D8</formula>
    </cfRule>
  </conditionalFormatting>
  <conditionalFormatting sqref="O9">
    <cfRule type="cellIs" dxfId="497" priority="59" operator="lessThan">
      <formula>D9</formula>
    </cfRule>
    <cfRule type="cellIs" dxfId="496" priority="60" operator="greaterThan">
      <formula>D9</formula>
    </cfRule>
  </conditionalFormatting>
  <conditionalFormatting sqref="O10">
    <cfRule type="cellIs" dxfId="495" priority="57" operator="lessThan">
      <formula>D10</formula>
    </cfRule>
    <cfRule type="cellIs" dxfId="494" priority="58" operator="greaterThan">
      <formula>D10</formula>
    </cfRule>
  </conditionalFormatting>
  <conditionalFormatting sqref="O11">
    <cfRule type="cellIs" dxfId="493" priority="55" operator="lessThan">
      <formula>D11</formula>
    </cfRule>
    <cfRule type="cellIs" dxfId="492" priority="56" operator="greaterThan">
      <formula>D11</formula>
    </cfRule>
  </conditionalFormatting>
  <conditionalFormatting sqref="O12">
    <cfRule type="cellIs" dxfId="491" priority="53" operator="lessThan">
      <formula>D12</formula>
    </cfRule>
    <cfRule type="cellIs" dxfId="490" priority="54" operator="greaterThan">
      <formula>D12</formula>
    </cfRule>
  </conditionalFormatting>
  <conditionalFormatting sqref="O13">
    <cfRule type="cellIs" dxfId="489" priority="51" operator="lessThan">
      <formula>D13</formula>
    </cfRule>
    <cfRule type="cellIs" dxfId="488" priority="52" operator="greaterThan">
      <formula>D13</formula>
    </cfRule>
  </conditionalFormatting>
  <conditionalFormatting sqref="O14">
    <cfRule type="cellIs" dxfId="487" priority="49" operator="lessThan">
      <formula>D14</formula>
    </cfRule>
    <cfRule type="cellIs" dxfId="486" priority="50" operator="greaterThan">
      <formula>D14</formula>
    </cfRule>
  </conditionalFormatting>
  <conditionalFormatting sqref="O15">
    <cfRule type="cellIs" dxfId="485" priority="47" operator="lessThan">
      <formula>D15</formula>
    </cfRule>
    <cfRule type="cellIs" dxfId="484" priority="48" operator="greaterThan">
      <formula>D15</formula>
    </cfRule>
  </conditionalFormatting>
  <conditionalFormatting sqref="O16">
    <cfRule type="cellIs" dxfId="483" priority="45" operator="lessThan">
      <formula>D16</formula>
    </cfRule>
    <cfRule type="cellIs" dxfId="482" priority="46" operator="greaterThan">
      <formula>D16</formula>
    </cfRule>
  </conditionalFormatting>
  <conditionalFormatting sqref="O17">
    <cfRule type="cellIs" dxfId="481" priority="43" operator="lessThan">
      <formula>D17</formula>
    </cfRule>
    <cfRule type="cellIs" dxfId="480" priority="44" operator="greaterThan">
      <formula>D17</formula>
    </cfRule>
  </conditionalFormatting>
  <conditionalFormatting sqref="O18">
    <cfRule type="cellIs" dxfId="479" priority="41" operator="lessThan">
      <formula>D18</formula>
    </cfRule>
    <cfRule type="cellIs" dxfId="478" priority="42" operator="greaterThan">
      <formula>D18</formula>
    </cfRule>
  </conditionalFormatting>
  <conditionalFormatting sqref="O19">
    <cfRule type="cellIs" dxfId="477" priority="39" operator="lessThan">
      <formula>D19</formula>
    </cfRule>
    <cfRule type="cellIs" dxfId="476" priority="40" operator="greaterThan">
      <formula>D19</formula>
    </cfRule>
  </conditionalFormatting>
  <conditionalFormatting sqref="O20">
    <cfRule type="cellIs" dxfId="475" priority="37" operator="lessThan">
      <formula>D20</formula>
    </cfRule>
    <cfRule type="cellIs" dxfId="474" priority="38" operator="greaterThan">
      <formula>D20</formula>
    </cfRule>
  </conditionalFormatting>
  <conditionalFormatting sqref="O21">
    <cfRule type="cellIs" dxfId="473" priority="35" operator="lessThan">
      <formula>D21</formula>
    </cfRule>
    <cfRule type="cellIs" dxfId="472" priority="36" operator="greaterThan">
      <formula>D21</formula>
    </cfRule>
  </conditionalFormatting>
  <conditionalFormatting sqref="O22">
    <cfRule type="cellIs" dxfId="471" priority="33" operator="lessThan">
      <formula>D22</formula>
    </cfRule>
    <cfRule type="cellIs" dxfId="470" priority="34" operator="greaterThan">
      <formula>D22</formula>
    </cfRule>
  </conditionalFormatting>
  <conditionalFormatting sqref="O23">
    <cfRule type="cellIs" dxfId="469" priority="31" operator="lessThan">
      <formula>D23</formula>
    </cfRule>
    <cfRule type="cellIs" dxfId="468" priority="32" operator="greaterThan">
      <formula>D23</formula>
    </cfRule>
  </conditionalFormatting>
  <conditionalFormatting sqref="O24">
    <cfRule type="cellIs" dxfId="467" priority="29" operator="lessThan">
      <formula>D24</formula>
    </cfRule>
    <cfRule type="cellIs" dxfId="466" priority="30" operator="greaterThan">
      <formula>D24</formula>
    </cfRule>
  </conditionalFormatting>
  <conditionalFormatting sqref="O25">
    <cfRule type="cellIs" dxfId="465" priority="27" operator="lessThan">
      <formula>D25</formula>
    </cfRule>
    <cfRule type="cellIs" dxfId="464" priority="28" operator="greaterThan">
      <formula>D25</formula>
    </cfRule>
  </conditionalFormatting>
  <conditionalFormatting sqref="O26">
    <cfRule type="cellIs" dxfId="463" priority="25" operator="lessThan">
      <formula>D26</formula>
    </cfRule>
    <cfRule type="cellIs" dxfId="462" priority="26" operator="greaterThan">
      <formula>D26</formula>
    </cfRule>
  </conditionalFormatting>
  <conditionalFormatting sqref="O27">
    <cfRule type="cellIs" dxfId="461" priority="23" operator="lessThan">
      <formula>D27</formula>
    </cfRule>
    <cfRule type="cellIs" dxfId="460" priority="24" operator="greaterThan">
      <formula>D27</formula>
    </cfRule>
  </conditionalFormatting>
  <conditionalFormatting sqref="O28">
    <cfRule type="cellIs" dxfId="459" priority="21" operator="lessThan">
      <formula>D28</formula>
    </cfRule>
    <cfRule type="cellIs" dxfId="458" priority="22" operator="greaterThan">
      <formula>D28</formula>
    </cfRule>
  </conditionalFormatting>
  <conditionalFormatting sqref="O29">
    <cfRule type="cellIs" dxfId="457" priority="19" operator="lessThan">
      <formula>D29</formula>
    </cfRule>
    <cfRule type="cellIs" dxfId="456" priority="20" operator="greaterThan">
      <formula>D29</formula>
    </cfRule>
  </conditionalFormatting>
  <conditionalFormatting sqref="O30">
    <cfRule type="cellIs" dxfId="455" priority="17" operator="lessThan">
      <formula>D30</formula>
    </cfRule>
    <cfRule type="cellIs" dxfId="454" priority="18" operator="greaterThan">
      <formula>D30</formula>
    </cfRule>
  </conditionalFormatting>
  <conditionalFormatting sqref="O31">
    <cfRule type="cellIs" dxfId="453" priority="15" operator="lessThan">
      <formula>D31</formula>
    </cfRule>
    <cfRule type="cellIs" dxfId="452" priority="16" operator="greaterThan">
      <formula>D31</formula>
    </cfRule>
  </conditionalFormatting>
  <conditionalFormatting sqref="O32">
    <cfRule type="cellIs" dxfId="451" priority="13" operator="lessThan">
      <formula>D32</formula>
    </cfRule>
    <cfRule type="cellIs" dxfId="450" priority="14" operator="greaterThan">
      <formula>D32</formula>
    </cfRule>
  </conditionalFormatting>
  <conditionalFormatting sqref="O33">
    <cfRule type="cellIs" dxfId="449" priority="11" operator="lessThan">
      <formula>D33</formula>
    </cfRule>
    <cfRule type="cellIs" dxfId="448" priority="12" operator="greaterThan">
      <formula>D33</formula>
    </cfRule>
  </conditionalFormatting>
  <conditionalFormatting sqref="O34">
    <cfRule type="cellIs" dxfId="447" priority="9" operator="lessThan">
      <formula>D34</formula>
    </cfRule>
    <cfRule type="cellIs" dxfId="446" priority="10" operator="greaterThan">
      <formula>D34</formula>
    </cfRule>
  </conditionalFormatting>
  <conditionalFormatting sqref="O35">
    <cfRule type="cellIs" dxfId="445" priority="7" operator="lessThan">
      <formula>D35</formula>
    </cfRule>
    <cfRule type="cellIs" dxfId="444" priority="8" operator="greaterThan">
      <formula>D35</formula>
    </cfRule>
  </conditionalFormatting>
  <conditionalFormatting sqref="O36">
    <cfRule type="cellIs" dxfId="443" priority="5" operator="lessThan">
      <formula>D36</formula>
    </cfRule>
    <cfRule type="cellIs" dxfId="442" priority="6" operator="greaterThan">
      <formula>D36</formula>
    </cfRule>
  </conditionalFormatting>
  <conditionalFormatting sqref="O37">
    <cfRule type="cellIs" dxfId="441" priority="3" operator="lessThan">
      <formula>D37</formula>
    </cfRule>
    <cfRule type="cellIs" dxfId="440" priority="4" operator="greaterThan">
      <formula>D37</formula>
    </cfRule>
  </conditionalFormatting>
  <conditionalFormatting sqref="O38">
    <cfRule type="cellIs" dxfId="439" priority="1" operator="lessThan">
      <formula>D38</formula>
    </cfRule>
    <cfRule type="cellIs" dxfId="438" priority="2" operator="greaterThan">
      <formula>D38</formula>
    </cfRule>
  </conditionalFormatting>
  <dataValidations count="1">
    <dataValidation operator="equal" allowBlank="1" showInputMessage="1" showErrorMessage="1" errorTitle="Total arbetstid" error="Den totala arbetstiden måste överrensstämma med den totala arbetstiden i kolumn AI." promptTitle="Totala arbetstid" prompt="Mata här in den totala arbetstiden per dag som du själv räknat ihop. Den totala arbetstiden måste överrensstämma med den totala arbetstiden i kolumn AI. Detta är bara en kontroll." sqref="D8:D38"/>
  </dataValidations>
  <pageMargins left="0.17" right="0" top="0" bottom="0" header="0" footer="0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8" enableFormatConditionsCalculation="0"/>
  <dimension ref="A1:AF54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1" sqref="B1"/>
    </sheetView>
  </sheetViews>
  <sheetFormatPr baseColWidth="10" defaultColWidth="8.83203125" defaultRowHeight="14"/>
  <cols>
    <col min="1" max="1" width="4.33203125" style="2" customWidth="1"/>
    <col min="2" max="2" width="50.6640625" style="2" customWidth="1"/>
    <col min="3" max="3" width="25.6640625" style="2" customWidth="1"/>
    <col min="4" max="14" width="5.33203125" style="2" customWidth="1"/>
    <col min="15" max="15" width="5.6640625" style="2" customWidth="1"/>
    <col min="16" max="16" width="18.33203125" style="2" customWidth="1"/>
    <col min="17" max="17" width="3.5" customWidth="1"/>
    <col min="18" max="18" width="9.1640625" customWidth="1"/>
    <col min="19" max="19" width="34.5" customWidth="1"/>
    <col min="20" max="20" width="95.6640625" customWidth="1"/>
    <col min="21" max="21" width="8.6640625" customWidth="1"/>
    <col min="22" max="22" width="6.6640625" customWidth="1"/>
    <col min="23" max="23" width="9.1640625" customWidth="1"/>
    <col min="24" max="24" width="34.5" customWidth="1"/>
    <col min="25" max="25" width="95.6640625" customWidth="1"/>
    <col min="26" max="26" width="8.6640625" customWidth="1"/>
    <col min="27" max="27" width="6.6640625" customWidth="1"/>
    <col min="28" max="28" width="9.1640625" customWidth="1"/>
    <col min="29" max="29" width="25.6640625" customWidth="1"/>
    <col min="30" max="30" width="95.6640625" customWidth="1"/>
    <col min="31" max="31" width="8.6640625" customWidth="1"/>
    <col min="32" max="32" width="6.6640625" customWidth="1"/>
    <col min="33" max="16384" width="8.83203125" style="2"/>
  </cols>
  <sheetData>
    <row r="1" spans="1:16" ht="11" customHeight="1">
      <c r="B1" s="2" t="s">
        <v>54</v>
      </c>
      <c r="C1" s="77"/>
      <c r="D1" s="180" t="str">
        <f>IF(STARTSIDA!B8&gt;" ","1  tim:","")</f>
        <v>1  tim:</v>
      </c>
      <c r="E1" s="125" t="str">
        <f>IF(E39&gt;0,E39,"")</f>
        <v/>
      </c>
      <c r="F1" s="181" t="str">
        <f>IF(D1&gt;" ",STARTSIDA!B8,"")</f>
        <v>90-46136 Yrkesproffs i Sv.finland 2</v>
      </c>
      <c r="G1" s="126"/>
      <c r="H1" s="126"/>
      <c r="I1" s="126"/>
      <c r="J1" s="180" t="str">
        <f>IF(STARTSIDA!B13&gt;" ","6 tim:","")</f>
        <v/>
      </c>
      <c r="K1" s="125" t="str">
        <f>IF(J39&gt;0,J39,"")</f>
        <v/>
      </c>
      <c r="L1" s="181" t="str">
        <f>IF(J1&gt;" ",STARTSIDA!B13,"")</f>
        <v/>
      </c>
      <c r="M1" s="78"/>
      <c r="N1" s="78"/>
      <c r="O1"/>
      <c r="P1"/>
    </row>
    <row r="2" spans="1:16" ht="11" customHeight="1">
      <c r="B2" s="69">
        <f>UPPFÖLJNING!P23</f>
        <v>0</v>
      </c>
      <c r="C2" s="77"/>
      <c r="D2" s="180" t="str">
        <f>IF(STARTSIDA!B9&gt;" ","2  tim:","")</f>
        <v/>
      </c>
      <c r="E2" s="125" t="str">
        <f>IF(F39&gt;0,F39,"")</f>
        <v/>
      </c>
      <c r="F2" s="181" t="str">
        <f>IF(D2&gt;" ",STARTSIDA!B9,"")</f>
        <v/>
      </c>
      <c r="G2" s="126"/>
      <c r="H2" s="126"/>
      <c r="I2" s="126"/>
      <c r="J2" s="180" t="str">
        <f>IF(STARTSIDA!B14&gt;" ","7 tim:","")</f>
        <v/>
      </c>
      <c r="K2" s="125" t="str">
        <f>IF(K39&gt;0,K39,"")</f>
        <v/>
      </c>
      <c r="L2" s="181" t="str">
        <f>IF(J2&gt;" ",STARTSIDA!B14,"")</f>
        <v/>
      </c>
      <c r="M2" s="78"/>
      <c r="N2" s="78"/>
      <c r="O2"/>
      <c r="P2"/>
    </row>
    <row r="3" spans="1:16" ht="11" customHeight="1">
      <c r="C3" s="77"/>
      <c r="D3" s="180" t="str">
        <f>IF(STARTSIDA!B10&gt;" ","3  tim:","")</f>
        <v/>
      </c>
      <c r="E3" s="125" t="str">
        <f>IF(G39&gt;0,G39,"")</f>
        <v/>
      </c>
      <c r="F3" s="181" t="str">
        <f>IF(D3&gt;" ",STARTSIDA!B10,"")</f>
        <v/>
      </c>
      <c r="G3" s="126"/>
      <c r="H3" s="126"/>
      <c r="I3" s="126"/>
      <c r="J3" s="180" t="str">
        <f>IF(STARTSIDA!B15&gt;" ","8 tim:","")</f>
        <v/>
      </c>
      <c r="K3" s="125" t="str">
        <f>IF(L39&gt;0,L39,"")</f>
        <v/>
      </c>
      <c r="L3" s="181" t="str">
        <f>IF(J3&gt;" ",STARTSIDA!B15,"")</f>
        <v/>
      </c>
      <c r="M3" s="78"/>
      <c r="N3" s="78"/>
      <c r="O3"/>
      <c r="P3"/>
    </row>
    <row r="4" spans="1:16" ht="11" customHeight="1">
      <c r="C4" s="77"/>
      <c r="D4" s="180" t="str">
        <f>IF(STARTSIDA!B11&gt;" ","4  tim:","")</f>
        <v/>
      </c>
      <c r="E4" s="125" t="str">
        <f>IF(H39&gt;0,H39,"")</f>
        <v/>
      </c>
      <c r="F4" s="181" t="str">
        <f>IF(D4&gt;" ",STARTSIDA!B11,"")</f>
        <v/>
      </c>
      <c r="G4" s="126"/>
      <c r="H4" s="126"/>
      <c r="I4" s="126"/>
      <c r="J4" s="180" t="str">
        <f>IF(STARTSIDA!B16&gt;" ","9 tim:","")</f>
        <v/>
      </c>
      <c r="K4" s="125" t="str">
        <f>IF(M39&gt;0,M39,"")</f>
        <v/>
      </c>
      <c r="L4" s="181" t="str">
        <f>IF(J4&gt;" ",STARTSIDA!B16,"")</f>
        <v/>
      </c>
      <c r="M4" s="78"/>
      <c r="N4" s="78"/>
      <c r="O4"/>
      <c r="P4"/>
    </row>
    <row r="5" spans="1:16" ht="11" customHeight="1">
      <c r="C5" s="77"/>
      <c r="D5" s="180" t="str">
        <f>IF(STARTSIDA!B12&gt;" ","5  tim:","")</f>
        <v/>
      </c>
      <c r="E5" s="125" t="str">
        <f>IF(I39&gt;0,I39,"")</f>
        <v/>
      </c>
      <c r="F5" s="181" t="str">
        <f>IF(D5&gt;" ",STARTSIDA!B12,"")</f>
        <v/>
      </c>
      <c r="G5" s="126"/>
      <c r="H5" s="126"/>
      <c r="I5" s="126"/>
      <c r="J5" s="180" t="str">
        <f>IF(STARTSIDA!B17&gt;" ","10 tim:","")</f>
        <v>10 tim:</v>
      </c>
      <c r="K5" s="125" t="str">
        <f>IF(N39&gt;0,N39,"")</f>
        <v/>
      </c>
      <c r="L5" s="181" t="str">
        <f>IF(J5&gt;" ",STARTSIDA!B17,"")</f>
        <v>Övrigt arbete</v>
      </c>
      <c r="M5" s="78"/>
      <c r="N5" s="78"/>
      <c r="O5"/>
      <c r="P5"/>
    </row>
    <row r="6" spans="1:16" ht="17" customHeight="1" thickBot="1">
      <c r="A6" s="13"/>
      <c r="B6" s="14" t="str">
        <f>STARTSIDA!B4</f>
        <v>Namn Namn</v>
      </c>
      <c r="C6" s="173" t="str">
        <f>UPPFÖLJNING!A23</f>
        <v>Juli 2012</v>
      </c>
      <c r="D6" s="76"/>
      <c r="E6" s="112"/>
      <c r="F6" s="76"/>
      <c r="G6" s="76"/>
      <c r="H6" s="76"/>
      <c r="I6" s="76"/>
      <c r="J6"/>
      <c r="K6"/>
      <c r="L6"/>
      <c r="M6" s="76"/>
      <c r="N6" s="76"/>
      <c r="O6" s="114"/>
      <c r="P6" s="79"/>
    </row>
    <row r="7" spans="1:16" ht="26" customHeight="1" thickBot="1">
      <c r="A7" s="16" t="s">
        <v>0</v>
      </c>
      <c r="B7" s="17" t="s">
        <v>1</v>
      </c>
      <c r="C7" s="186" t="s">
        <v>31</v>
      </c>
      <c r="D7" s="188"/>
      <c r="E7" s="80">
        <v>1</v>
      </c>
      <c r="F7" s="80">
        <v>2</v>
      </c>
      <c r="G7" s="80">
        <v>3</v>
      </c>
      <c r="H7" s="80">
        <v>4</v>
      </c>
      <c r="I7" s="80">
        <v>5</v>
      </c>
      <c r="J7" s="80">
        <v>6</v>
      </c>
      <c r="K7" s="80">
        <v>7</v>
      </c>
      <c r="L7" s="80">
        <v>8</v>
      </c>
      <c r="M7" s="80">
        <v>9</v>
      </c>
      <c r="N7" s="80">
        <v>10</v>
      </c>
      <c r="O7" s="81" t="s">
        <v>2</v>
      </c>
      <c r="P7" s="82" t="s">
        <v>3</v>
      </c>
    </row>
    <row r="8" spans="1:16" ht="14.5" customHeight="1">
      <c r="A8" s="175">
        <v>41091</v>
      </c>
      <c r="B8" s="73"/>
      <c r="C8" s="100"/>
      <c r="D8" s="101"/>
      <c r="E8" s="98"/>
      <c r="F8" s="84"/>
      <c r="G8" s="84"/>
      <c r="H8" s="84"/>
      <c r="I8" s="84"/>
      <c r="J8" s="84"/>
      <c r="K8" s="84"/>
      <c r="L8" s="84"/>
      <c r="M8" s="84"/>
      <c r="N8" s="84"/>
      <c r="O8" s="146">
        <f t="shared" ref="O8:O38" si="0">SUM(E8:N8)</f>
        <v>0</v>
      </c>
      <c r="P8" s="97"/>
    </row>
    <row r="9" spans="1:16" ht="14.5" customHeight="1">
      <c r="A9" s="175">
        <v>41092</v>
      </c>
      <c r="B9" s="74"/>
      <c r="C9" s="83"/>
      <c r="D9" s="102"/>
      <c r="E9" s="99"/>
      <c r="F9" s="85"/>
      <c r="G9" s="85"/>
      <c r="H9" s="85"/>
      <c r="I9" s="85"/>
      <c r="J9" s="85"/>
      <c r="K9" s="85"/>
      <c r="L9" s="85"/>
      <c r="M9" s="85"/>
      <c r="N9" s="84"/>
      <c r="O9" s="146">
        <f t="shared" si="0"/>
        <v>0</v>
      </c>
      <c r="P9" s="86"/>
    </row>
    <row r="10" spans="1:16" ht="14.5" customHeight="1">
      <c r="A10" s="175">
        <v>41093</v>
      </c>
      <c r="B10" s="74"/>
      <c r="C10" s="83"/>
      <c r="D10" s="102"/>
      <c r="E10" s="99"/>
      <c r="F10" s="85"/>
      <c r="G10" s="85"/>
      <c r="H10" s="85"/>
      <c r="I10" s="85"/>
      <c r="J10" s="85"/>
      <c r="K10" s="85"/>
      <c r="L10" s="85"/>
      <c r="M10" s="85"/>
      <c r="N10" s="84"/>
      <c r="O10" s="146">
        <f t="shared" si="0"/>
        <v>0</v>
      </c>
      <c r="P10" s="86"/>
    </row>
    <row r="11" spans="1:16" ht="14.5" customHeight="1">
      <c r="A11" s="175">
        <v>41094</v>
      </c>
      <c r="B11" s="21"/>
      <c r="C11" s="83"/>
      <c r="D11" s="102"/>
      <c r="E11" s="98"/>
      <c r="F11" s="84"/>
      <c r="G11" s="84"/>
      <c r="H11" s="84"/>
      <c r="I11" s="84"/>
      <c r="J11" s="84"/>
      <c r="K11" s="84"/>
      <c r="L11" s="84"/>
      <c r="M11" s="84"/>
      <c r="N11" s="84"/>
      <c r="O11" s="146">
        <f t="shared" si="0"/>
        <v>0</v>
      </c>
      <c r="P11" s="97"/>
    </row>
    <row r="12" spans="1:16" ht="14.5" customHeight="1">
      <c r="A12" s="175">
        <v>41095</v>
      </c>
      <c r="B12" s="21"/>
      <c r="C12" s="83"/>
      <c r="D12" s="102"/>
      <c r="E12" s="99"/>
      <c r="F12" s="85"/>
      <c r="G12" s="85"/>
      <c r="H12" s="85"/>
      <c r="I12" s="85"/>
      <c r="J12" s="85"/>
      <c r="K12" s="85"/>
      <c r="L12" s="85"/>
      <c r="M12" s="85"/>
      <c r="N12" s="84"/>
      <c r="O12" s="146">
        <f t="shared" si="0"/>
        <v>0</v>
      </c>
      <c r="P12" s="86"/>
    </row>
    <row r="13" spans="1:16" ht="14.5" customHeight="1">
      <c r="A13" s="175">
        <v>41096</v>
      </c>
      <c r="B13" s="75"/>
      <c r="C13" s="83"/>
      <c r="D13" s="102"/>
      <c r="E13" s="99"/>
      <c r="F13" s="85"/>
      <c r="G13" s="85"/>
      <c r="H13" s="85"/>
      <c r="I13" s="85"/>
      <c r="J13" s="85"/>
      <c r="K13" s="85"/>
      <c r="L13" s="85"/>
      <c r="M13" s="85"/>
      <c r="N13" s="84"/>
      <c r="O13" s="146">
        <f t="shared" si="0"/>
        <v>0</v>
      </c>
      <c r="P13" s="86"/>
    </row>
    <row r="14" spans="1:16" ht="14.5" customHeight="1">
      <c r="A14" s="175">
        <v>41097</v>
      </c>
      <c r="B14" s="21"/>
      <c r="C14" s="83"/>
      <c r="D14" s="102"/>
      <c r="E14" s="99"/>
      <c r="F14" s="85"/>
      <c r="G14" s="85"/>
      <c r="H14" s="85"/>
      <c r="I14" s="85"/>
      <c r="J14" s="85"/>
      <c r="K14" s="85"/>
      <c r="L14" s="85"/>
      <c r="M14" s="85"/>
      <c r="N14" s="84"/>
      <c r="O14" s="146">
        <f t="shared" si="0"/>
        <v>0</v>
      </c>
      <c r="P14" s="86"/>
    </row>
    <row r="15" spans="1:16" ht="14.5" customHeight="1">
      <c r="A15" s="175">
        <v>41098</v>
      </c>
      <c r="B15" s="21"/>
      <c r="C15" s="83"/>
      <c r="D15" s="102"/>
      <c r="E15" s="99"/>
      <c r="F15" s="85"/>
      <c r="G15" s="85"/>
      <c r="H15" s="85"/>
      <c r="I15" s="85"/>
      <c r="J15" s="85"/>
      <c r="K15" s="85"/>
      <c r="L15" s="85"/>
      <c r="M15" s="85"/>
      <c r="N15" s="84"/>
      <c r="O15" s="146">
        <f t="shared" si="0"/>
        <v>0</v>
      </c>
      <c r="P15" s="86"/>
    </row>
    <row r="16" spans="1:16" ht="14.5" customHeight="1">
      <c r="A16" s="175">
        <v>41099</v>
      </c>
      <c r="B16" s="74"/>
      <c r="C16" s="83"/>
      <c r="D16" s="102"/>
      <c r="E16" s="99"/>
      <c r="F16" s="85"/>
      <c r="G16" s="85"/>
      <c r="H16" s="85"/>
      <c r="I16" s="85"/>
      <c r="J16" s="85"/>
      <c r="K16" s="85"/>
      <c r="L16" s="85"/>
      <c r="M16" s="85"/>
      <c r="N16" s="84"/>
      <c r="O16" s="146">
        <f t="shared" si="0"/>
        <v>0</v>
      </c>
      <c r="P16" s="86"/>
    </row>
    <row r="17" spans="1:16" ht="14.5" customHeight="1">
      <c r="A17" s="175">
        <v>41100</v>
      </c>
      <c r="B17" s="75"/>
      <c r="C17" s="83"/>
      <c r="D17" s="102"/>
      <c r="E17" s="99"/>
      <c r="F17" s="85"/>
      <c r="G17" s="85"/>
      <c r="H17" s="85"/>
      <c r="I17" s="85"/>
      <c r="J17" s="85"/>
      <c r="K17" s="85"/>
      <c r="L17" s="85"/>
      <c r="M17" s="85"/>
      <c r="N17" s="84"/>
      <c r="O17" s="146">
        <f t="shared" si="0"/>
        <v>0</v>
      </c>
      <c r="P17" s="86"/>
    </row>
    <row r="18" spans="1:16" ht="14.5" customHeight="1">
      <c r="A18" s="175">
        <v>41101</v>
      </c>
      <c r="B18" s="75"/>
      <c r="C18" s="83"/>
      <c r="D18" s="102"/>
      <c r="E18" s="99"/>
      <c r="F18" s="85"/>
      <c r="G18" s="85"/>
      <c r="H18" s="85"/>
      <c r="I18" s="85"/>
      <c r="J18" s="85"/>
      <c r="K18" s="85"/>
      <c r="L18" s="85"/>
      <c r="M18" s="85"/>
      <c r="N18" s="84"/>
      <c r="O18" s="146">
        <f t="shared" si="0"/>
        <v>0</v>
      </c>
      <c r="P18" s="86"/>
    </row>
    <row r="19" spans="1:16" ht="14.5" customHeight="1">
      <c r="A19" s="175">
        <v>41102</v>
      </c>
      <c r="B19" s="75"/>
      <c r="C19" s="83"/>
      <c r="D19" s="102"/>
      <c r="E19" s="99"/>
      <c r="F19" s="85"/>
      <c r="G19" s="85"/>
      <c r="H19" s="85"/>
      <c r="I19" s="85"/>
      <c r="J19" s="85"/>
      <c r="K19" s="85"/>
      <c r="L19" s="85"/>
      <c r="M19" s="85"/>
      <c r="N19" s="84"/>
      <c r="O19" s="146">
        <f t="shared" si="0"/>
        <v>0</v>
      </c>
      <c r="P19" s="86"/>
    </row>
    <row r="20" spans="1:16" ht="14.5" customHeight="1">
      <c r="A20" s="175">
        <v>41103</v>
      </c>
      <c r="B20" s="75"/>
      <c r="C20" s="83"/>
      <c r="D20" s="102"/>
      <c r="E20" s="99"/>
      <c r="F20" s="85"/>
      <c r="G20" s="85"/>
      <c r="H20" s="85"/>
      <c r="I20" s="85"/>
      <c r="J20" s="85"/>
      <c r="K20" s="85"/>
      <c r="L20" s="85"/>
      <c r="M20" s="85"/>
      <c r="N20" s="84"/>
      <c r="O20" s="146">
        <f t="shared" si="0"/>
        <v>0</v>
      </c>
      <c r="P20" s="86"/>
    </row>
    <row r="21" spans="1:16" ht="14.5" customHeight="1">
      <c r="A21" s="175">
        <v>41104</v>
      </c>
      <c r="B21" s="75"/>
      <c r="C21" s="83"/>
      <c r="D21" s="102"/>
      <c r="E21" s="99"/>
      <c r="F21" s="85"/>
      <c r="G21" s="85"/>
      <c r="H21" s="85"/>
      <c r="I21" s="85"/>
      <c r="J21" s="85"/>
      <c r="K21" s="85"/>
      <c r="L21" s="85"/>
      <c r="M21" s="85"/>
      <c r="N21" s="84"/>
      <c r="O21" s="146">
        <f t="shared" si="0"/>
        <v>0</v>
      </c>
      <c r="P21" s="86"/>
    </row>
    <row r="22" spans="1:16" ht="14.5" customHeight="1">
      <c r="A22" s="175">
        <v>41105</v>
      </c>
      <c r="B22" s="75"/>
      <c r="C22" s="83"/>
      <c r="D22" s="102"/>
      <c r="E22" s="99"/>
      <c r="F22" s="85"/>
      <c r="G22" s="85"/>
      <c r="H22" s="85"/>
      <c r="I22" s="85"/>
      <c r="J22" s="85"/>
      <c r="K22" s="85"/>
      <c r="L22" s="85"/>
      <c r="M22" s="85"/>
      <c r="N22" s="84"/>
      <c r="O22" s="146">
        <f t="shared" si="0"/>
        <v>0</v>
      </c>
      <c r="P22" s="86"/>
    </row>
    <row r="23" spans="1:16" ht="14.5" customHeight="1">
      <c r="A23" s="175">
        <v>41106</v>
      </c>
      <c r="B23" s="75"/>
      <c r="C23" s="83"/>
      <c r="D23" s="102"/>
      <c r="E23" s="99"/>
      <c r="F23" s="85"/>
      <c r="G23" s="85"/>
      <c r="H23" s="85"/>
      <c r="I23" s="85"/>
      <c r="J23" s="85"/>
      <c r="K23" s="85"/>
      <c r="L23" s="85"/>
      <c r="M23" s="85"/>
      <c r="N23" s="84"/>
      <c r="O23" s="146">
        <f t="shared" si="0"/>
        <v>0</v>
      </c>
      <c r="P23" s="86"/>
    </row>
    <row r="24" spans="1:16" ht="14.5" customHeight="1">
      <c r="A24" s="175">
        <v>41107</v>
      </c>
      <c r="B24" s="75"/>
      <c r="C24" s="83"/>
      <c r="D24" s="102"/>
      <c r="E24" s="99"/>
      <c r="F24" s="85"/>
      <c r="G24" s="85"/>
      <c r="H24" s="85"/>
      <c r="I24" s="85"/>
      <c r="J24" s="85"/>
      <c r="K24" s="85"/>
      <c r="L24" s="85"/>
      <c r="M24" s="85"/>
      <c r="N24" s="84"/>
      <c r="O24" s="146">
        <f t="shared" si="0"/>
        <v>0</v>
      </c>
      <c r="P24" s="86"/>
    </row>
    <row r="25" spans="1:16" ht="14.5" customHeight="1">
      <c r="A25" s="175">
        <v>41108</v>
      </c>
      <c r="B25" s="75"/>
      <c r="C25" s="83"/>
      <c r="D25" s="102"/>
      <c r="E25" s="99"/>
      <c r="F25" s="85"/>
      <c r="G25" s="85"/>
      <c r="H25" s="85"/>
      <c r="I25" s="85"/>
      <c r="J25" s="85"/>
      <c r="K25" s="85"/>
      <c r="L25" s="85"/>
      <c r="M25" s="85"/>
      <c r="N25" s="84"/>
      <c r="O25" s="146">
        <f t="shared" si="0"/>
        <v>0</v>
      </c>
      <c r="P25" s="86"/>
    </row>
    <row r="26" spans="1:16" ht="14.5" customHeight="1">
      <c r="A26" s="175">
        <v>41109</v>
      </c>
      <c r="B26" s="75"/>
      <c r="C26" s="83"/>
      <c r="D26" s="102"/>
      <c r="E26" s="99"/>
      <c r="F26" s="85"/>
      <c r="G26" s="85"/>
      <c r="H26" s="85"/>
      <c r="I26" s="85"/>
      <c r="J26" s="85"/>
      <c r="K26" s="85"/>
      <c r="L26" s="85"/>
      <c r="M26" s="85"/>
      <c r="N26" s="84"/>
      <c r="O26" s="146">
        <f t="shared" si="0"/>
        <v>0</v>
      </c>
      <c r="P26" s="86"/>
    </row>
    <row r="27" spans="1:16" ht="14.5" customHeight="1">
      <c r="A27" s="175">
        <v>41110</v>
      </c>
      <c r="B27" s="75"/>
      <c r="C27" s="83"/>
      <c r="D27" s="102"/>
      <c r="E27" s="99"/>
      <c r="F27" s="85"/>
      <c r="G27" s="85"/>
      <c r="H27" s="85"/>
      <c r="I27" s="85"/>
      <c r="J27" s="85"/>
      <c r="K27" s="85"/>
      <c r="L27" s="85"/>
      <c r="M27" s="85"/>
      <c r="N27" s="84"/>
      <c r="O27" s="146">
        <f t="shared" si="0"/>
        <v>0</v>
      </c>
      <c r="P27" s="86"/>
    </row>
    <row r="28" spans="1:16" ht="14.5" customHeight="1">
      <c r="A28" s="175">
        <v>41111</v>
      </c>
      <c r="B28" s="75"/>
      <c r="C28" s="83"/>
      <c r="D28" s="102"/>
      <c r="E28" s="99"/>
      <c r="F28" s="85"/>
      <c r="G28" s="85"/>
      <c r="H28" s="85"/>
      <c r="I28" s="85"/>
      <c r="J28" s="85"/>
      <c r="K28" s="85"/>
      <c r="L28" s="85"/>
      <c r="M28" s="85"/>
      <c r="N28" s="84"/>
      <c r="O28" s="146">
        <f t="shared" si="0"/>
        <v>0</v>
      </c>
      <c r="P28" s="86"/>
    </row>
    <row r="29" spans="1:16" ht="14.5" customHeight="1">
      <c r="A29" s="175">
        <v>41112</v>
      </c>
      <c r="B29" s="75"/>
      <c r="C29" s="83"/>
      <c r="D29" s="102"/>
      <c r="E29" s="99"/>
      <c r="F29" s="85"/>
      <c r="G29" s="85"/>
      <c r="H29" s="85"/>
      <c r="I29" s="85"/>
      <c r="J29" s="85"/>
      <c r="K29" s="85"/>
      <c r="L29" s="85"/>
      <c r="M29" s="85"/>
      <c r="N29" s="84"/>
      <c r="O29" s="146">
        <f t="shared" si="0"/>
        <v>0</v>
      </c>
      <c r="P29" s="87"/>
    </row>
    <row r="30" spans="1:16" ht="14.5" customHeight="1">
      <c r="A30" s="175">
        <v>41113</v>
      </c>
      <c r="B30" s="75"/>
      <c r="C30" s="83"/>
      <c r="D30" s="102"/>
      <c r="E30" s="99"/>
      <c r="F30" s="85"/>
      <c r="G30" s="85"/>
      <c r="H30" s="85"/>
      <c r="I30" s="85"/>
      <c r="J30" s="85"/>
      <c r="K30" s="85"/>
      <c r="L30" s="85"/>
      <c r="M30" s="85"/>
      <c r="N30" s="84"/>
      <c r="O30" s="146">
        <f t="shared" si="0"/>
        <v>0</v>
      </c>
      <c r="P30" s="86"/>
    </row>
    <row r="31" spans="1:16" ht="14.5" customHeight="1">
      <c r="A31" s="175">
        <v>41114</v>
      </c>
      <c r="B31" s="75"/>
      <c r="C31" s="83"/>
      <c r="D31" s="102"/>
      <c r="E31" s="99"/>
      <c r="F31" s="85"/>
      <c r="G31" s="85"/>
      <c r="H31" s="85"/>
      <c r="I31" s="85"/>
      <c r="J31" s="85"/>
      <c r="K31" s="85"/>
      <c r="L31" s="85"/>
      <c r="M31" s="85"/>
      <c r="N31" s="84"/>
      <c r="O31" s="146">
        <f t="shared" si="0"/>
        <v>0</v>
      </c>
      <c r="P31" s="86"/>
    </row>
    <row r="32" spans="1:16" ht="14.5" customHeight="1">
      <c r="A32" s="175">
        <v>41115</v>
      </c>
      <c r="B32" s="75"/>
      <c r="C32" s="83"/>
      <c r="D32" s="102"/>
      <c r="E32" s="99"/>
      <c r="F32" s="85"/>
      <c r="G32" s="85"/>
      <c r="H32" s="85"/>
      <c r="I32" s="85"/>
      <c r="J32" s="85"/>
      <c r="K32" s="85"/>
      <c r="L32" s="85"/>
      <c r="M32" s="85"/>
      <c r="N32" s="84"/>
      <c r="O32" s="146">
        <f t="shared" si="0"/>
        <v>0</v>
      </c>
      <c r="P32" s="86"/>
    </row>
    <row r="33" spans="1:16" ht="14.5" customHeight="1">
      <c r="A33" s="175">
        <v>41116</v>
      </c>
      <c r="B33" s="75"/>
      <c r="C33" s="83"/>
      <c r="D33" s="102"/>
      <c r="E33" s="99"/>
      <c r="F33" s="85"/>
      <c r="G33" s="85"/>
      <c r="H33" s="85"/>
      <c r="I33" s="85"/>
      <c r="J33" s="85"/>
      <c r="K33" s="85"/>
      <c r="L33" s="85"/>
      <c r="M33" s="85"/>
      <c r="N33" s="84"/>
      <c r="O33" s="146">
        <f t="shared" si="0"/>
        <v>0</v>
      </c>
      <c r="P33" s="86"/>
    </row>
    <row r="34" spans="1:16" ht="14.5" customHeight="1">
      <c r="A34" s="175">
        <v>41117</v>
      </c>
      <c r="B34" s="75"/>
      <c r="C34" s="83"/>
      <c r="D34" s="102"/>
      <c r="E34" s="99"/>
      <c r="F34" s="85"/>
      <c r="G34" s="85"/>
      <c r="H34" s="85"/>
      <c r="I34" s="85"/>
      <c r="J34" s="85"/>
      <c r="K34" s="85"/>
      <c r="L34" s="85"/>
      <c r="M34" s="85"/>
      <c r="N34" s="84"/>
      <c r="O34" s="146">
        <f t="shared" si="0"/>
        <v>0</v>
      </c>
      <c r="P34" s="86"/>
    </row>
    <row r="35" spans="1:16" ht="14.5" customHeight="1">
      <c r="A35" s="175">
        <v>41118</v>
      </c>
      <c r="B35" s="75"/>
      <c r="C35" s="83"/>
      <c r="D35" s="102"/>
      <c r="E35" s="99"/>
      <c r="F35" s="85"/>
      <c r="G35" s="85"/>
      <c r="H35" s="85"/>
      <c r="I35" s="85"/>
      <c r="J35" s="85"/>
      <c r="K35" s="85"/>
      <c r="L35" s="85"/>
      <c r="M35" s="85"/>
      <c r="N35" s="84"/>
      <c r="O35" s="146">
        <f t="shared" si="0"/>
        <v>0</v>
      </c>
      <c r="P35" s="86"/>
    </row>
    <row r="36" spans="1:16" ht="14.5" customHeight="1">
      <c r="A36" s="175">
        <v>41119</v>
      </c>
      <c r="B36" s="75"/>
      <c r="C36" s="83"/>
      <c r="D36" s="102"/>
      <c r="E36" s="99"/>
      <c r="F36" s="85"/>
      <c r="G36" s="85"/>
      <c r="H36" s="85"/>
      <c r="I36" s="85"/>
      <c r="J36" s="85"/>
      <c r="K36" s="85"/>
      <c r="L36" s="85"/>
      <c r="M36" s="85"/>
      <c r="N36" s="84"/>
      <c r="O36" s="146">
        <f t="shared" si="0"/>
        <v>0</v>
      </c>
      <c r="P36" s="86"/>
    </row>
    <row r="37" spans="1:16" ht="14.5" customHeight="1">
      <c r="A37" s="175">
        <v>41120</v>
      </c>
      <c r="B37" s="75"/>
      <c r="C37" s="83"/>
      <c r="D37" s="102"/>
      <c r="E37" s="99"/>
      <c r="F37" s="85"/>
      <c r="G37" s="85"/>
      <c r="H37" s="85"/>
      <c r="I37" s="85"/>
      <c r="J37" s="85"/>
      <c r="K37" s="85"/>
      <c r="L37" s="85"/>
      <c r="M37" s="85"/>
      <c r="N37" s="84"/>
      <c r="O37" s="146">
        <f t="shared" si="0"/>
        <v>0</v>
      </c>
      <c r="P37" s="86"/>
    </row>
    <row r="38" spans="1:16" ht="14.5" customHeight="1" thickBot="1">
      <c r="A38" s="175">
        <v>41121</v>
      </c>
      <c r="B38" s="75"/>
      <c r="C38" s="83"/>
      <c r="D38" s="102"/>
      <c r="E38" s="99"/>
      <c r="F38" s="85"/>
      <c r="G38" s="85"/>
      <c r="H38" s="85"/>
      <c r="I38" s="85"/>
      <c r="J38" s="85"/>
      <c r="K38" s="85"/>
      <c r="L38" s="85"/>
      <c r="M38" s="85"/>
      <c r="N38" s="84"/>
      <c r="O38" s="146">
        <f t="shared" si="0"/>
        <v>0</v>
      </c>
      <c r="P38" s="88" t="s">
        <v>4</v>
      </c>
    </row>
    <row r="39" spans="1:16" ht="14.5" customHeight="1" thickBot="1">
      <c r="A39" s="110"/>
      <c r="B39" s="23"/>
      <c r="C39" s="89"/>
      <c r="D39" s="89" t="s">
        <v>30</v>
      </c>
      <c r="E39" s="90">
        <f t="shared" ref="E39:N39" si="1">SUM(E8:E38)</f>
        <v>0</v>
      </c>
      <c r="F39" s="90">
        <f t="shared" si="1"/>
        <v>0</v>
      </c>
      <c r="G39" s="90">
        <f t="shared" si="1"/>
        <v>0</v>
      </c>
      <c r="H39" s="90">
        <f t="shared" si="1"/>
        <v>0</v>
      </c>
      <c r="I39" s="90">
        <f t="shared" si="1"/>
        <v>0</v>
      </c>
      <c r="J39" s="90">
        <f t="shared" si="1"/>
        <v>0</v>
      </c>
      <c r="K39" s="90">
        <f t="shared" si="1"/>
        <v>0</v>
      </c>
      <c r="L39" s="90">
        <f t="shared" si="1"/>
        <v>0</v>
      </c>
      <c r="M39" s="90">
        <f t="shared" si="1"/>
        <v>0</v>
      </c>
      <c r="N39" s="90">
        <f t="shared" si="1"/>
        <v>0</v>
      </c>
      <c r="O39" s="106">
        <f t="shared" ref="O39" si="2">SUM(O8:O38)</f>
        <v>0</v>
      </c>
      <c r="P39" s="105">
        <f>A39*STARTSIDA!C33/5</f>
        <v>0</v>
      </c>
    </row>
    <row r="40" spans="1:16" ht="20" customHeight="1">
      <c r="A40" s="24" t="s">
        <v>26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 t="s">
        <v>5</v>
      </c>
      <c r="P40" s="26">
        <f>O39-P39</f>
        <v>0</v>
      </c>
    </row>
    <row r="41" spans="1:16" ht="14.25" customHeight="1">
      <c r="A41" s="27"/>
      <c r="B41" s="28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6" ht="0.75" customHeight="1">
      <c r="A42" s="2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6" ht="18" customHeight="1">
      <c r="A43" s="111" t="s">
        <v>33</v>
      </c>
      <c r="B43" s="109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6" ht="18" customHeight="1">
      <c r="A44" s="111" t="s">
        <v>34</v>
      </c>
      <c r="B44" s="109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6" ht="18" customHeight="1">
      <c r="A45" s="27"/>
      <c r="B45" s="28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6" ht="18" customHeight="1">
      <c r="A46" s="27"/>
      <c r="B46" s="28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6" ht="18" customHeight="1">
      <c r="A47" s="27"/>
      <c r="B47" s="28"/>
      <c r="C47" s="28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6" ht="18" customHeight="1">
      <c r="A48" s="27"/>
      <c r="B48" s="28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ht="18" customHeight="1">
      <c r="A49" s="27"/>
      <c r="B49" s="30"/>
      <c r="C49" s="30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1" spans="1:13" ht="15">
      <c r="A51" s="27"/>
      <c r="B51" s="30"/>
      <c r="C51" s="30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15"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  <c r="M52" s="1"/>
    </row>
    <row r="54" spans="1:13">
      <c r="B54" s="8"/>
      <c r="C54" s="8"/>
    </row>
  </sheetData>
  <sheetCalcPr fullCalcOnLoad="1"/>
  <sheetProtection password="CF3F" sheet="1" objects="1" scenarios="1"/>
  <mergeCells count="1">
    <mergeCell ref="C7:D7"/>
  </mergeCells>
  <phoneticPr fontId="0" type="noConversion"/>
  <conditionalFormatting sqref="A8:A38">
    <cfRule type="expression" dxfId="437" priority="202">
      <formula>WEEKDAY(A8,2)&gt;5</formula>
    </cfRule>
  </conditionalFormatting>
  <conditionalFormatting sqref="A8:A38">
    <cfRule type="expression" priority="201">
      <formula>WEEKDAY(7)</formula>
    </cfRule>
  </conditionalFormatting>
  <conditionalFormatting sqref="D1">
    <cfRule type="expression" dxfId="436" priority="194">
      <formula>SUM(E8:E38)&gt;0</formula>
    </cfRule>
  </conditionalFormatting>
  <conditionalFormatting sqref="D2">
    <cfRule type="expression" dxfId="435" priority="193">
      <formula>SUM(F8:F38)&gt;0</formula>
    </cfRule>
  </conditionalFormatting>
  <conditionalFormatting sqref="D3">
    <cfRule type="expression" dxfId="434" priority="192">
      <formula>SUM(G8:G38)&gt;0</formula>
    </cfRule>
  </conditionalFormatting>
  <conditionalFormatting sqref="D5">
    <cfRule type="expression" dxfId="433" priority="191">
      <formula>SUM(I8:I38)&gt;0</formula>
    </cfRule>
  </conditionalFormatting>
  <conditionalFormatting sqref="D4">
    <cfRule type="expression" dxfId="432" priority="190">
      <formula>SUM(H8:H38)&gt;0</formula>
    </cfRule>
  </conditionalFormatting>
  <conditionalFormatting sqref="J1">
    <cfRule type="expression" dxfId="431" priority="189">
      <formula>SUM(J8:J38)&gt;0</formula>
    </cfRule>
  </conditionalFormatting>
  <conditionalFormatting sqref="J2">
    <cfRule type="expression" dxfId="430" priority="188">
      <formula>SUM(K8:K38)&gt;0</formula>
    </cfRule>
  </conditionalFormatting>
  <conditionalFormatting sqref="J3">
    <cfRule type="expression" dxfId="429" priority="187">
      <formula>SUM(L8:L38)&gt;0</formula>
    </cfRule>
  </conditionalFormatting>
  <conditionalFormatting sqref="J4">
    <cfRule type="expression" dxfId="428" priority="186">
      <formula>SUM(M8:M38)&gt;0</formula>
    </cfRule>
  </conditionalFormatting>
  <conditionalFormatting sqref="J5">
    <cfRule type="expression" dxfId="427" priority="185">
      <formula>SUM(N8:N38)&gt;0</formula>
    </cfRule>
  </conditionalFormatting>
  <conditionalFormatting sqref="O8">
    <cfRule type="cellIs" dxfId="426" priority="61" operator="lessThan">
      <formula>D8</formula>
    </cfRule>
    <cfRule type="cellIs" dxfId="425" priority="62" operator="greaterThan">
      <formula>D8</formula>
    </cfRule>
  </conditionalFormatting>
  <conditionalFormatting sqref="O9">
    <cfRule type="cellIs" dxfId="424" priority="59" operator="lessThan">
      <formula>D9</formula>
    </cfRule>
    <cfRule type="cellIs" dxfId="423" priority="60" operator="greaterThan">
      <formula>D9</formula>
    </cfRule>
  </conditionalFormatting>
  <conditionalFormatting sqref="O10">
    <cfRule type="cellIs" dxfId="422" priority="57" operator="lessThan">
      <formula>D10</formula>
    </cfRule>
    <cfRule type="cellIs" dxfId="421" priority="58" operator="greaterThan">
      <formula>D10</formula>
    </cfRule>
  </conditionalFormatting>
  <conditionalFormatting sqref="O11">
    <cfRule type="cellIs" dxfId="420" priority="55" operator="lessThan">
      <formula>D11</formula>
    </cfRule>
    <cfRule type="cellIs" dxfId="419" priority="56" operator="greaterThan">
      <formula>D11</formula>
    </cfRule>
  </conditionalFormatting>
  <conditionalFormatting sqref="O12">
    <cfRule type="cellIs" dxfId="418" priority="53" operator="lessThan">
      <formula>D12</formula>
    </cfRule>
    <cfRule type="cellIs" dxfId="417" priority="54" operator="greaterThan">
      <formula>D12</formula>
    </cfRule>
  </conditionalFormatting>
  <conditionalFormatting sqref="O13">
    <cfRule type="cellIs" dxfId="416" priority="51" operator="lessThan">
      <formula>D13</formula>
    </cfRule>
    <cfRule type="cellIs" dxfId="415" priority="52" operator="greaterThan">
      <formula>D13</formula>
    </cfRule>
  </conditionalFormatting>
  <conditionalFormatting sqref="O14">
    <cfRule type="cellIs" dxfId="414" priority="49" operator="lessThan">
      <formula>D14</formula>
    </cfRule>
    <cfRule type="cellIs" dxfId="413" priority="50" operator="greaterThan">
      <formula>D14</formula>
    </cfRule>
  </conditionalFormatting>
  <conditionalFormatting sqref="O15">
    <cfRule type="cellIs" dxfId="412" priority="47" operator="lessThan">
      <formula>D15</formula>
    </cfRule>
    <cfRule type="cellIs" dxfId="411" priority="48" operator="greaterThan">
      <formula>D15</formula>
    </cfRule>
  </conditionalFormatting>
  <conditionalFormatting sqref="O16">
    <cfRule type="cellIs" dxfId="410" priority="45" operator="lessThan">
      <formula>D16</formula>
    </cfRule>
    <cfRule type="cellIs" dxfId="409" priority="46" operator="greaterThan">
      <formula>D16</formula>
    </cfRule>
  </conditionalFormatting>
  <conditionalFormatting sqref="O17">
    <cfRule type="cellIs" dxfId="408" priority="43" operator="lessThan">
      <formula>D17</formula>
    </cfRule>
    <cfRule type="cellIs" dxfId="407" priority="44" operator="greaterThan">
      <formula>D17</formula>
    </cfRule>
  </conditionalFormatting>
  <conditionalFormatting sqref="O18">
    <cfRule type="cellIs" dxfId="406" priority="41" operator="lessThan">
      <formula>D18</formula>
    </cfRule>
    <cfRule type="cellIs" dxfId="405" priority="42" operator="greaterThan">
      <formula>D18</formula>
    </cfRule>
  </conditionalFormatting>
  <conditionalFormatting sqref="O19">
    <cfRule type="cellIs" dxfId="404" priority="39" operator="lessThan">
      <formula>D19</formula>
    </cfRule>
    <cfRule type="cellIs" dxfId="403" priority="40" operator="greaterThan">
      <formula>D19</formula>
    </cfRule>
  </conditionalFormatting>
  <conditionalFormatting sqref="O20">
    <cfRule type="cellIs" dxfId="402" priority="37" operator="lessThan">
      <formula>D20</formula>
    </cfRule>
    <cfRule type="cellIs" dxfId="401" priority="38" operator="greaterThan">
      <formula>D20</formula>
    </cfRule>
  </conditionalFormatting>
  <conditionalFormatting sqref="O21">
    <cfRule type="cellIs" dxfId="400" priority="35" operator="lessThan">
      <formula>D21</formula>
    </cfRule>
    <cfRule type="cellIs" dxfId="399" priority="36" operator="greaterThan">
      <formula>D21</formula>
    </cfRule>
  </conditionalFormatting>
  <conditionalFormatting sqref="O22">
    <cfRule type="cellIs" dxfId="398" priority="33" operator="lessThan">
      <formula>D22</formula>
    </cfRule>
    <cfRule type="cellIs" dxfId="397" priority="34" operator="greaterThan">
      <formula>D22</formula>
    </cfRule>
  </conditionalFormatting>
  <conditionalFormatting sqref="O23">
    <cfRule type="cellIs" dxfId="396" priority="31" operator="lessThan">
      <formula>D23</formula>
    </cfRule>
    <cfRule type="cellIs" dxfId="395" priority="32" operator="greaterThan">
      <formula>D23</formula>
    </cfRule>
  </conditionalFormatting>
  <conditionalFormatting sqref="O24">
    <cfRule type="cellIs" dxfId="394" priority="29" operator="lessThan">
      <formula>D24</formula>
    </cfRule>
    <cfRule type="cellIs" dxfId="393" priority="30" operator="greaterThan">
      <formula>D24</formula>
    </cfRule>
  </conditionalFormatting>
  <conditionalFormatting sqref="O25">
    <cfRule type="cellIs" dxfId="392" priority="27" operator="lessThan">
      <formula>D25</formula>
    </cfRule>
    <cfRule type="cellIs" dxfId="391" priority="28" operator="greaterThan">
      <formula>D25</formula>
    </cfRule>
  </conditionalFormatting>
  <conditionalFormatting sqref="O26">
    <cfRule type="cellIs" dxfId="390" priority="25" operator="lessThan">
      <formula>D26</formula>
    </cfRule>
    <cfRule type="cellIs" dxfId="389" priority="26" operator="greaterThan">
      <formula>D26</formula>
    </cfRule>
  </conditionalFormatting>
  <conditionalFormatting sqref="O27">
    <cfRule type="cellIs" dxfId="388" priority="23" operator="lessThan">
      <formula>D27</formula>
    </cfRule>
    <cfRule type="cellIs" dxfId="387" priority="24" operator="greaterThan">
      <formula>D27</formula>
    </cfRule>
  </conditionalFormatting>
  <conditionalFormatting sqref="O28">
    <cfRule type="cellIs" dxfId="386" priority="21" operator="lessThan">
      <formula>D28</formula>
    </cfRule>
    <cfRule type="cellIs" dxfId="385" priority="22" operator="greaterThan">
      <formula>D28</formula>
    </cfRule>
  </conditionalFormatting>
  <conditionalFormatting sqref="O29">
    <cfRule type="cellIs" dxfId="384" priority="19" operator="lessThan">
      <formula>D29</formula>
    </cfRule>
    <cfRule type="cellIs" dxfId="383" priority="20" operator="greaterThan">
      <formula>D29</formula>
    </cfRule>
  </conditionalFormatting>
  <conditionalFormatting sqref="O30">
    <cfRule type="cellIs" dxfId="382" priority="17" operator="lessThan">
      <formula>D30</formula>
    </cfRule>
    <cfRule type="cellIs" dxfId="381" priority="18" operator="greaterThan">
      <formula>D30</formula>
    </cfRule>
  </conditionalFormatting>
  <conditionalFormatting sqref="O31">
    <cfRule type="cellIs" dxfId="380" priority="15" operator="lessThan">
      <formula>D31</formula>
    </cfRule>
    <cfRule type="cellIs" dxfId="379" priority="16" operator="greaterThan">
      <formula>D31</formula>
    </cfRule>
  </conditionalFormatting>
  <conditionalFormatting sqref="O32">
    <cfRule type="cellIs" dxfId="378" priority="13" operator="lessThan">
      <formula>D32</formula>
    </cfRule>
    <cfRule type="cellIs" dxfId="377" priority="14" operator="greaterThan">
      <formula>D32</formula>
    </cfRule>
  </conditionalFormatting>
  <conditionalFormatting sqref="O33">
    <cfRule type="cellIs" dxfId="376" priority="11" operator="lessThan">
      <formula>D33</formula>
    </cfRule>
    <cfRule type="cellIs" dxfId="375" priority="12" operator="greaterThan">
      <formula>D33</formula>
    </cfRule>
  </conditionalFormatting>
  <conditionalFormatting sqref="O34">
    <cfRule type="cellIs" dxfId="374" priority="9" operator="lessThan">
      <formula>D34</formula>
    </cfRule>
    <cfRule type="cellIs" dxfId="373" priority="10" operator="greaterThan">
      <formula>D34</formula>
    </cfRule>
  </conditionalFormatting>
  <conditionalFormatting sqref="O35">
    <cfRule type="cellIs" dxfId="372" priority="7" operator="lessThan">
      <formula>D35</formula>
    </cfRule>
    <cfRule type="cellIs" dxfId="371" priority="8" operator="greaterThan">
      <formula>D35</formula>
    </cfRule>
  </conditionalFormatting>
  <conditionalFormatting sqref="O36">
    <cfRule type="cellIs" dxfId="370" priority="5" operator="lessThan">
      <formula>D36</formula>
    </cfRule>
    <cfRule type="cellIs" dxfId="369" priority="6" operator="greaterThan">
      <formula>D36</formula>
    </cfRule>
  </conditionalFormatting>
  <conditionalFormatting sqref="O37">
    <cfRule type="cellIs" dxfId="368" priority="3" operator="lessThan">
      <formula>D37</formula>
    </cfRule>
    <cfRule type="cellIs" dxfId="367" priority="4" operator="greaterThan">
      <formula>D37</formula>
    </cfRule>
  </conditionalFormatting>
  <conditionalFormatting sqref="O38">
    <cfRule type="cellIs" dxfId="366" priority="1" operator="lessThan">
      <formula>D38</formula>
    </cfRule>
    <cfRule type="cellIs" dxfId="365" priority="2" operator="greaterThan">
      <formula>D38</formula>
    </cfRule>
  </conditionalFormatting>
  <dataValidations count="1">
    <dataValidation operator="equal" allowBlank="1" showInputMessage="1" showErrorMessage="1" errorTitle="Total arbetstid" error="Den totala arbetstiden måste överrensstämma med den totala arbetstiden i kolumn AI." promptTitle="Totala arbetstid" prompt="Mata här in den totala arbetstiden per dag som du själv räknat ihop. Den totala arbetstiden måste överrensstämma med den totala arbetstiden i kolumn AI. Detta är bara en kontroll." sqref="D8:D38"/>
  </dataValidations>
  <pageMargins left="0.17" right="0" top="0" bottom="0" header="0" footer="0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9" enableFormatConditionsCalculation="0"/>
  <dimension ref="A1:AH54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1" sqref="B1"/>
    </sheetView>
  </sheetViews>
  <sheetFormatPr baseColWidth="10" defaultColWidth="8.83203125" defaultRowHeight="14"/>
  <cols>
    <col min="1" max="1" width="4.33203125" style="2" customWidth="1"/>
    <col min="2" max="2" width="50.6640625" style="2" customWidth="1"/>
    <col min="3" max="3" width="25.6640625" style="2" customWidth="1"/>
    <col min="4" max="14" width="5.33203125" style="2" customWidth="1"/>
    <col min="15" max="15" width="5.6640625" style="2" customWidth="1"/>
    <col min="16" max="16" width="18.33203125" style="2" customWidth="1"/>
    <col min="17" max="17" width="3.5" customWidth="1"/>
    <col min="18" max="18" width="9.1640625" customWidth="1"/>
    <col min="19" max="19" width="34.5" customWidth="1"/>
    <col min="20" max="20" width="95.6640625" customWidth="1"/>
    <col min="21" max="21" width="8.6640625" customWidth="1"/>
    <col min="22" max="22" width="6.6640625" customWidth="1"/>
    <col min="23" max="23" width="9.1640625" customWidth="1"/>
    <col min="24" max="24" width="34.5" customWidth="1"/>
    <col min="25" max="25" width="95.6640625" customWidth="1"/>
    <col min="26" max="26" width="8.6640625" customWidth="1"/>
    <col min="27" max="27" width="6.6640625" customWidth="1"/>
    <col min="28" max="28" width="9.1640625" customWidth="1"/>
    <col min="29" max="29" width="25.6640625" customWidth="1"/>
    <col min="30" max="30" width="95.6640625" customWidth="1"/>
    <col min="31" max="31" width="8.6640625" customWidth="1"/>
    <col min="32" max="32" width="6.6640625" customWidth="1"/>
    <col min="35" max="16384" width="8.83203125" style="2"/>
  </cols>
  <sheetData>
    <row r="1" spans="1:16" ht="11" customHeight="1">
      <c r="B1" s="2" t="s">
        <v>54</v>
      </c>
      <c r="C1" s="77"/>
      <c r="D1" s="180" t="str">
        <f>IF(STARTSIDA!B8&gt;" ","1  tim:","")</f>
        <v>1  tim:</v>
      </c>
      <c r="E1" s="125" t="str">
        <f>IF(E39&gt;0,E39,"")</f>
        <v/>
      </c>
      <c r="F1" s="181" t="str">
        <f>IF(D1&gt;" ",STARTSIDA!B8,"")</f>
        <v>90-46136 Yrkesproffs i Sv.finland 2</v>
      </c>
      <c r="G1" s="126"/>
      <c r="H1" s="126"/>
      <c r="I1" s="126"/>
      <c r="J1" s="180" t="str">
        <f>IF(STARTSIDA!B13&gt;" ","6 tim:","")</f>
        <v/>
      </c>
      <c r="K1" s="125" t="str">
        <f>IF(J39&gt;0,J39,"")</f>
        <v/>
      </c>
      <c r="L1" s="181" t="str">
        <f>IF(J1&gt;" ",STARTSIDA!B13,"")</f>
        <v/>
      </c>
      <c r="M1" s="78"/>
      <c r="N1" s="78"/>
      <c r="O1"/>
      <c r="P1"/>
    </row>
    <row r="2" spans="1:16" ht="11" customHeight="1">
      <c r="B2" s="69">
        <f>UPPFÖLJNING!P24</f>
        <v>0</v>
      </c>
      <c r="C2" s="77"/>
      <c r="D2" s="180" t="str">
        <f>IF(STARTSIDA!B9&gt;" ","2  tim:","")</f>
        <v/>
      </c>
      <c r="E2" s="125" t="str">
        <f>IF(F39&gt;0,F39,"")</f>
        <v/>
      </c>
      <c r="F2" s="181" t="str">
        <f>IF(D2&gt;" ",STARTSIDA!B9,"")</f>
        <v/>
      </c>
      <c r="G2" s="126"/>
      <c r="H2" s="126"/>
      <c r="I2" s="126"/>
      <c r="J2" s="180" t="str">
        <f>IF(STARTSIDA!B14&gt;" ","7 tim:","")</f>
        <v/>
      </c>
      <c r="K2" s="125" t="str">
        <f>IF(K39&gt;0,K39,"")</f>
        <v/>
      </c>
      <c r="L2" s="181" t="str">
        <f>IF(J2&gt;" ",STARTSIDA!B14,"")</f>
        <v/>
      </c>
      <c r="M2" s="78"/>
      <c r="N2" s="78"/>
      <c r="O2"/>
      <c r="P2"/>
    </row>
    <row r="3" spans="1:16" ht="11" customHeight="1">
      <c r="C3" s="77"/>
      <c r="D3" s="180" t="str">
        <f>IF(STARTSIDA!B10&gt;" ","3  tim:","")</f>
        <v/>
      </c>
      <c r="E3" s="125" t="str">
        <f>IF(G39&gt;0,G39,"")</f>
        <v/>
      </c>
      <c r="F3" s="181" t="str">
        <f>IF(D3&gt;" ",STARTSIDA!B10,"")</f>
        <v/>
      </c>
      <c r="G3" s="126"/>
      <c r="H3" s="126"/>
      <c r="I3" s="126"/>
      <c r="J3" s="180" t="str">
        <f>IF(STARTSIDA!B15&gt;" ","8 tim:","")</f>
        <v/>
      </c>
      <c r="K3" s="125" t="str">
        <f>IF(L39&gt;0,L39,"")</f>
        <v/>
      </c>
      <c r="L3" s="181" t="str">
        <f>IF(J3&gt;" ",STARTSIDA!B15,"")</f>
        <v/>
      </c>
      <c r="M3" s="78"/>
      <c r="N3" s="78"/>
      <c r="O3"/>
      <c r="P3"/>
    </row>
    <row r="4" spans="1:16" ht="11" customHeight="1">
      <c r="C4" s="77"/>
      <c r="D4" s="180" t="str">
        <f>IF(STARTSIDA!B11&gt;" ","4  tim:","")</f>
        <v/>
      </c>
      <c r="E4" s="125" t="str">
        <f>IF(H39&gt;0,H39,"")</f>
        <v/>
      </c>
      <c r="F4" s="181" t="str">
        <f>IF(D4&gt;" ",STARTSIDA!B11,"")</f>
        <v/>
      </c>
      <c r="G4" s="126"/>
      <c r="H4" s="126"/>
      <c r="I4" s="126"/>
      <c r="J4" s="180" t="str">
        <f>IF(STARTSIDA!B16&gt;" ","9 tim:","")</f>
        <v/>
      </c>
      <c r="K4" s="125" t="str">
        <f>IF(M39&gt;0,M39,"")</f>
        <v/>
      </c>
      <c r="L4" s="181" t="str">
        <f>IF(J4&gt;" ",STARTSIDA!B16,"")</f>
        <v/>
      </c>
      <c r="M4" s="78"/>
      <c r="N4" s="78"/>
      <c r="O4"/>
      <c r="P4"/>
    </row>
    <row r="5" spans="1:16" ht="11" customHeight="1">
      <c r="C5" s="77"/>
      <c r="D5" s="180" t="str">
        <f>IF(STARTSIDA!B12&gt;" ","5  tim:","")</f>
        <v/>
      </c>
      <c r="E5" s="125" t="str">
        <f>IF(I39&gt;0,I39,"")</f>
        <v/>
      </c>
      <c r="F5" s="181" t="str">
        <f>IF(D5&gt;" ",STARTSIDA!B12,"")</f>
        <v/>
      </c>
      <c r="G5" s="126"/>
      <c r="H5" s="126"/>
      <c r="I5" s="126"/>
      <c r="J5" s="180" t="str">
        <f>IF(STARTSIDA!B17&gt;" ","10 tim:","")</f>
        <v>10 tim:</v>
      </c>
      <c r="K5" s="125" t="str">
        <f>IF(N39&gt;0,N39,"")</f>
        <v/>
      </c>
      <c r="L5" s="181" t="str">
        <f>IF(J5&gt;" ",STARTSIDA!B17,"")</f>
        <v>Övrigt arbete</v>
      </c>
      <c r="M5" s="78"/>
      <c r="N5" s="78"/>
      <c r="O5"/>
      <c r="P5"/>
    </row>
    <row r="6" spans="1:16" ht="17" customHeight="1" thickBot="1">
      <c r="A6" s="13"/>
      <c r="B6" s="14" t="str">
        <f>STARTSIDA!B4</f>
        <v>Namn Namn</v>
      </c>
      <c r="C6" s="173" t="str">
        <f>UPPFÖLJNING!A24</f>
        <v>Augusti 2012</v>
      </c>
      <c r="D6" s="76"/>
      <c r="E6" s="112"/>
      <c r="F6" s="76"/>
      <c r="G6" s="76"/>
      <c r="H6" s="76"/>
      <c r="I6" s="76"/>
      <c r="J6"/>
      <c r="K6"/>
      <c r="L6"/>
      <c r="M6" s="76"/>
      <c r="N6" s="76"/>
      <c r="O6" s="114"/>
      <c r="P6" s="79"/>
    </row>
    <row r="7" spans="1:16" ht="26" customHeight="1" thickBot="1">
      <c r="A7" s="16" t="s">
        <v>0</v>
      </c>
      <c r="B7" s="17" t="s">
        <v>1</v>
      </c>
      <c r="C7" s="186" t="s">
        <v>31</v>
      </c>
      <c r="D7" s="188"/>
      <c r="E7" s="80">
        <v>1</v>
      </c>
      <c r="F7" s="80">
        <v>2</v>
      </c>
      <c r="G7" s="80">
        <v>3</v>
      </c>
      <c r="H7" s="80">
        <v>4</v>
      </c>
      <c r="I7" s="80">
        <v>5</v>
      </c>
      <c r="J7" s="80">
        <v>6</v>
      </c>
      <c r="K7" s="80">
        <v>7</v>
      </c>
      <c r="L7" s="80">
        <v>8</v>
      </c>
      <c r="M7" s="80">
        <v>9</v>
      </c>
      <c r="N7" s="80">
        <v>10</v>
      </c>
      <c r="O7" s="81" t="s">
        <v>2</v>
      </c>
      <c r="P7" s="82" t="s">
        <v>3</v>
      </c>
    </row>
    <row r="8" spans="1:16" ht="14.5" customHeight="1">
      <c r="A8" s="175">
        <v>41122</v>
      </c>
      <c r="B8" s="73"/>
      <c r="C8" s="100"/>
      <c r="D8" s="101"/>
      <c r="E8" s="98"/>
      <c r="F8" s="84"/>
      <c r="G8" s="84"/>
      <c r="H8" s="84"/>
      <c r="I8" s="84"/>
      <c r="J8" s="84"/>
      <c r="K8" s="84"/>
      <c r="L8" s="84"/>
      <c r="M8" s="84"/>
      <c r="N8" s="84"/>
      <c r="O8" s="146">
        <f t="shared" ref="O8:O38" si="0">SUM(E8:N8)</f>
        <v>0</v>
      </c>
      <c r="P8" s="97"/>
    </row>
    <row r="9" spans="1:16" ht="14.5" customHeight="1">
      <c r="A9" s="175">
        <v>41123</v>
      </c>
      <c r="B9" s="74"/>
      <c r="C9" s="83"/>
      <c r="D9" s="102"/>
      <c r="E9" s="99"/>
      <c r="F9" s="85"/>
      <c r="G9" s="85"/>
      <c r="H9" s="85"/>
      <c r="I9" s="85"/>
      <c r="J9" s="85"/>
      <c r="K9" s="85"/>
      <c r="L9" s="85"/>
      <c r="M9" s="85"/>
      <c r="N9" s="84"/>
      <c r="O9" s="146">
        <f t="shared" si="0"/>
        <v>0</v>
      </c>
      <c r="P9" s="86"/>
    </row>
    <row r="10" spans="1:16" ht="14.5" customHeight="1">
      <c r="A10" s="175">
        <v>41124</v>
      </c>
      <c r="B10" s="74"/>
      <c r="C10" s="83"/>
      <c r="D10" s="102"/>
      <c r="E10" s="99"/>
      <c r="F10" s="85"/>
      <c r="G10" s="85"/>
      <c r="H10" s="85"/>
      <c r="I10" s="85"/>
      <c r="J10" s="85"/>
      <c r="K10" s="85"/>
      <c r="L10" s="85"/>
      <c r="M10" s="85"/>
      <c r="N10" s="84"/>
      <c r="O10" s="146">
        <f t="shared" si="0"/>
        <v>0</v>
      </c>
      <c r="P10" s="86"/>
    </row>
    <row r="11" spans="1:16" ht="14.5" customHeight="1">
      <c r="A11" s="175">
        <v>41125</v>
      </c>
      <c r="B11" s="21"/>
      <c r="C11" s="83"/>
      <c r="D11" s="102"/>
      <c r="E11" s="98"/>
      <c r="F11" s="84"/>
      <c r="G11" s="84"/>
      <c r="H11" s="84"/>
      <c r="I11" s="84"/>
      <c r="J11" s="84"/>
      <c r="K11" s="84"/>
      <c r="L11" s="84"/>
      <c r="M11" s="84"/>
      <c r="N11" s="84"/>
      <c r="O11" s="146">
        <f t="shared" si="0"/>
        <v>0</v>
      </c>
      <c r="P11" s="97"/>
    </row>
    <row r="12" spans="1:16" ht="14.5" customHeight="1">
      <c r="A12" s="175">
        <v>41126</v>
      </c>
      <c r="B12" s="21"/>
      <c r="C12" s="83"/>
      <c r="D12" s="102"/>
      <c r="E12" s="99"/>
      <c r="F12" s="85"/>
      <c r="G12" s="85"/>
      <c r="H12" s="85"/>
      <c r="I12" s="85"/>
      <c r="J12" s="85"/>
      <c r="K12" s="85"/>
      <c r="L12" s="85"/>
      <c r="M12" s="85"/>
      <c r="N12" s="84"/>
      <c r="O12" s="146">
        <f t="shared" si="0"/>
        <v>0</v>
      </c>
      <c r="P12" s="86"/>
    </row>
    <row r="13" spans="1:16" ht="14.5" customHeight="1">
      <c r="A13" s="175">
        <v>41127</v>
      </c>
      <c r="B13" s="75"/>
      <c r="C13" s="83"/>
      <c r="D13" s="102"/>
      <c r="E13" s="99"/>
      <c r="F13" s="85"/>
      <c r="G13" s="85"/>
      <c r="H13" s="85"/>
      <c r="I13" s="85"/>
      <c r="J13" s="85"/>
      <c r="K13" s="85"/>
      <c r="L13" s="85"/>
      <c r="M13" s="85"/>
      <c r="N13" s="84"/>
      <c r="O13" s="146">
        <f t="shared" si="0"/>
        <v>0</v>
      </c>
      <c r="P13" s="86"/>
    </row>
    <row r="14" spans="1:16" ht="14.5" customHeight="1">
      <c r="A14" s="175">
        <v>41128</v>
      </c>
      <c r="B14" s="21"/>
      <c r="C14" s="83"/>
      <c r="D14" s="102"/>
      <c r="E14" s="99"/>
      <c r="F14" s="85"/>
      <c r="G14" s="85"/>
      <c r="H14" s="85"/>
      <c r="I14" s="85"/>
      <c r="J14" s="85"/>
      <c r="K14" s="85"/>
      <c r="L14" s="85"/>
      <c r="M14" s="85"/>
      <c r="N14" s="84"/>
      <c r="O14" s="146">
        <f t="shared" si="0"/>
        <v>0</v>
      </c>
      <c r="P14" s="86"/>
    </row>
    <row r="15" spans="1:16" ht="14.5" customHeight="1">
      <c r="A15" s="175">
        <v>41129</v>
      </c>
      <c r="B15" s="21"/>
      <c r="C15" s="83"/>
      <c r="D15" s="102"/>
      <c r="E15" s="99"/>
      <c r="F15" s="85"/>
      <c r="G15" s="85"/>
      <c r="H15" s="85"/>
      <c r="I15" s="85"/>
      <c r="J15" s="85"/>
      <c r="K15" s="85"/>
      <c r="L15" s="85"/>
      <c r="M15" s="85"/>
      <c r="N15" s="84"/>
      <c r="O15" s="146">
        <f t="shared" si="0"/>
        <v>0</v>
      </c>
      <c r="P15" s="86"/>
    </row>
    <row r="16" spans="1:16" ht="14.5" customHeight="1">
      <c r="A16" s="175">
        <v>41130</v>
      </c>
      <c r="B16" s="74"/>
      <c r="C16" s="83"/>
      <c r="D16" s="102"/>
      <c r="E16" s="99"/>
      <c r="F16" s="85"/>
      <c r="G16" s="85"/>
      <c r="H16" s="85"/>
      <c r="I16" s="85"/>
      <c r="J16" s="85"/>
      <c r="K16" s="85"/>
      <c r="L16" s="85"/>
      <c r="M16" s="85"/>
      <c r="N16" s="84"/>
      <c r="O16" s="146">
        <f t="shared" si="0"/>
        <v>0</v>
      </c>
      <c r="P16" s="86"/>
    </row>
    <row r="17" spans="1:16" ht="14.5" customHeight="1">
      <c r="A17" s="175">
        <v>41131</v>
      </c>
      <c r="B17" s="75"/>
      <c r="C17" s="83"/>
      <c r="D17" s="102"/>
      <c r="E17" s="99"/>
      <c r="F17" s="85"/>
      <c r="G17" s="85"/>
      <c r="H17" s="85"/>
      <c r="I17" s="85"/>
      <c r="J17" s="85"/>
      <c r="K17" s="85"/>
      <c r="L17" s="85"/>
      <c r="M17" s="85"/>
      <c r="N17" s="84"/>
      <c r="O17" s="146">
        <f t="shared" si="0"/>
        <v>0</v>
      </c>
      <c r="P17" s="86"/>
    </row>
    <row r="18" spans="1:16" ht="14.5" customHeight="1">
      <c r="A18" s="175">
        <v>41132</v>
      </c>
      <c r="B18" s="75"/>
      <c r="C18" s="83"/>
      <c r="D18" s="102"/>
      <c r="E18" s="99"/>
      <c r="F18" s="85"/>
      <c r="G18" s="85"/>
      <c r="H18" s="85"/>
      <c r="I18" s="85"/>
      <c r="J18" s="85"/>
      <c r="K18" s="85"/>
      <c r="L18" s="85"/>
      <c r="M18" s="85"/>
      <c r="N18" s="84"/>
      <c r="O18" s="146">
        <f t="shared" si="0"/>
        <v>0</v>
      </c>
      <c r="P18" s="86"/>
    </row>
    <row r="19" spans="1:16" ht="14.5" customHeight="1">
      <c r="A19" s="175">
        <v>41133</v>
      </c>
      <c r="B19" s="75"/>
      <c r="C19" s="83"/>
      <c r="D19" s="102"/>
      <c r="E19" s="99"/>
      <c r="F19" s="85"/>
      <c r="G19" s="85"/>
      <c r="H19" s="85"/>
      <c r="I19" s="85"/>
      <c r="J19" s="85"/>
      <c r="K19" s="85"/>
      <c r="L19" s="85"/>
      <c r="M19" s="85"/>
      <c r="N19" s="84"/>
      <c r="O19" s="146">
        <f t="shared" si="0"/>
        <v>0</v>
      </c>
      <c r="P19" s="86"/>
    </row>
    <row r="20" spans="1:16" ht="14.5" customHeight="1">
      <c r="A20" s="175">
        <v>41134</v>
      </c>
      <c r="B20" s="75"/>
      <c r="C20" s="83"/>
      <c r="D20" s="102"/>
      <c r="E20" s="99"/>
      <c r="F20" s="85"/>
      <c r="G20" s="85"/>
      <c r="H20" s="85"/>
      <c r="I20" s="85"/>
      <c r="J20" s="85"/>
      <c r="K20" s="85"/>
      <c r="L20" s="85"/>
      <c r="M20" s="85"/>
      <c r="N20" s="84"/>
      <c r="O20" s="146">
        <f t="shared" si="0"/>
        <v>0</v>
      </c>
      <c r="P20" s="86"/>
    </row>
    <row r="21" spans="1:16" ht="14.5" customHeight="1">
      <c r="A21" s="175">
        <v>41135</v>
      </c>
      <c r="B21" s="75"/>
      <c r="C21" s="83"/>
      <c r="D21" s="102"/>
      <c r="E21" s="99"/>
      <c r="F21" s="85"/>
      <c r="G21" s="85"/>
      <c r="H21" s="85"/>
      <c r="I21" s="85"/>
      <c r="J21" s="85"/>
      <c r="K21" s="85"/>
      <c r="L21" s="85"/>
      <c r="M21" s="85"/>
      <c r="N21" s="84"/>
      <c r="O21" s="146">
        <f t="shared" si="0"/>
        <v>0</v>
      </c>
      <c r="P21" s="86"/>
    </row>
    <row r="22" spans="1:16" ht="14.5" customHeight="1">
      <c r="A22" s="175">
        <v>41136</v>
      </c>
      <c r="B22" s="75"/>
      <c r="C22" s="83"/>
      <c r="D22" s="102"/>
      <c r="E22" s="99"/>
      <c r="F22" s="85"/>
      <c r="G22" s="85"/>
      <c r="H22" s="85"/>
      <c r="I22" s="85"/>
      <c r="J22" s="85"/>
      <c r="K22" s="85"/>
      <c r="L22" s="85"/>
      <c r="M22" s="85"/>
      <c r="N22" s="84"/>
      <c r="O22" s="146">
        <f t="shared" si="0"/>
        <v>0</v>
      </c>
      <c r="P22" s="86"/>
    </row>
    <row r="23" spans="1:16" ht="14.5" customHeight="1">
      <c r="A23" s="175">
        <v>41137</v>
      </c>
      <c r="B23" s="75"/>
      <c r="C23" s="83"/>
      <c r="D23" s="102"/>
      <c r="E23" s="99"/>
      <c r="F23" s="85"/>
      <c r="G23" s="85"/>
      <c r="H23" s="85"/>
      <c r="I23" s="85"/>
      <c r="J23" s="85"/>
      <c r="K23" s="85"/>
      <c r="L23" s="85"/>
      <c r="M23" s="85"/>
      <c r="N23" s="84"/>
      <c r="O23" s="146">
        <f t="shared" si="0"/>
        <v>0</v>
      </c>
      <c r="P23" s="86"/>
    </row>
    <row r="24" spans="1:16" ht="14.5" customHeight="1">
      <c r="A24" s="175">
        <v>41138</v>
      </c>
      <c r="B24" s="75"/>
      <c r="C24" s="83"/>
      <c r="D24" s="102"/>
      <c r="E24" s="99"/>
      <c r="F24" s="85"/>
      <c r="G24" s="85"/>
      <c r="H24" s="85"/>
      <c r="I24" s="85"/>
      <c r="J24" s="85"/>
      <c r="K24" s="85"/>
      <c r="L24" s="85"/>
      <c r="M24" s="85"/>
      <c r="N24" s="84"/>
      <c r="O24" s="146">
        <f t="shared" si="0"/>
        <v>0</v>
      </c>
      <c r="P24" s="86"/>
    </row>
    <row r="25" spans="1:16" ht="14.5" customHeight="1">
      <c r="A25" s="175">
        <v>41139</v>
      </c>
      <c r="B25" s="75"/>
      <c r="C25" s="83"/>
      <c r="D25" s="102"/>
      <c r="E25" s="99"/>
      <c r="F25" s="85"/>
      <c r="G25" s="85"/>
      <c r="H25" s="85"/>
      <c r="I25" s="85"/>
      <c r="J25" s="85"/>
      <c r="K25" s="85"/>
      <c r="L25" s="85"/>
      <c r="M25" s="85"/>
      <c r="N25" s="84"/>
      <c r="O25" s="146">
        <f t="shared" si="0"/>
        <v>0</v>
      </c>
      <c r="P25" s="86"/>
    </row>
    <row r="26" spans="1:16" ht="14.5" customHeight="1">
      <c r="A26" s="175">
        <v>41140</v>
      </c>
      <c r="B26" s="75"/>
      <c r="C26" s="83"/>
      <c r="D26" s="102"/>
      <c r="E26" s="99"/>
      <c r="F26" s="85"/>
      <c r="G26" s="85"/>
      <c r="H26" s="85"/>
      <c r="I26" s="85"/>
      <c r="J26" s="85"/>
      <c r="K26" s="85"/>
      <c r="L26" s="85"/>
      <c r="M26" s="85"/>
      <c r="N26" s="84"/>
      <c r="O26" s="146">
        <f t="shared" si="0"/>
        <v>0</v>
      </c>
      <c r="P26" s="86"/>
    </row>
    <row r="27" spans="1:16" ht="14.5" customHeight="1">
      <c r="A27" s="175">
        <v>41141</v>
      </c>
      <c r="B27" s="75"/>
      <c r="C27" s="83"/>
      <c r="D27" s="102"/>
      <c r="E27" s="99"/>
      <c r="F27" s="85"/>
      <c r="G27" s="85"/>
      <c r="H27" s="85"/>
      <c r="I27" s="85"/>
      <c r="J27" s="85"/>
      <c r="K27" s="85"/>
      <c r="L27" s="85"/>
      <c r="M27" s="85"/>
      <c r="N27" s="84"/>
      <c r="O27" s="146">
        <f t="shared" si="0"/>
        <v>0</v>
      </c>
      <c r="P27" s="86"/>
    </row>
    <row r="28" spans="1:16" ht="14.5" customHeight="1">
      <c r="A28" s="175">
        <v>41142</v>
      </c>
      <c r="B28" s="75"/>
      <c r="C28" s="83"/>
      <c r="D28" s="102"/>
      <c r="E28" s="99"/>
      <c r="F28" s="85"/>
      <c r="G28" s="85"/>
      <c r="H28" s="85"/>
      <c r="I28" s="85"/>
      <c r="J28" s="85"/>
      <c r="K28" s="85"/>
      <c r="L28" s="85"/>
      <c r="M28" s="85"/>
      <c r="N28" s="84"/>
      <c r="O28" s="146">
        <f t="shared" si="0"/>
        <v>0</v>
      </c>
      <c r="P28" s="86"/>
    </row>
    <row r="29" spans="1:16" ht="14.5" customHeight="1">
      <c r="A29" s="175">
        <v>41143</v>
      </c>
      <c r="B29" s="75"/>
      <c r="C29" s="83"/>
      <c r="D29" s="102"/>
      <c r="E29" s="99"/>
      <c r="F29" s="85"/>
      <c r="G29" s="85"/>
      <c r="H29" s="85"/>
      <c r="I29" s="85"/>
      <c r="J29" s="85"/>
      <c r="K29" s="85"/>
      <c r="L29" s="85"/>
      <c r="M29" s="85"/>
      <c r="N29" s="84"/>
      <c r="O29" s="146">
        <f t="shared" si="0"/>
        <v>0</v>
      </c>
      <c r="P29" s="87"/>
    </row>
    <row r="30" spans="1:16" ht="14.5" customHeight="1">
      <c r="A30" s="175">
        <v>41144</v>
      </c>
      <c r="B30" s="75"/>
      <c r="C30" s="83"/>
      <c r="D30" s="102"/>
      <c r="E30" s="99"/>
      <c r="F30" s="85"/>
      <c r="G30" s="85"/>
      <c r="H30" s="85"/>
      <c r="I30" s="85"/>
      <c r="J30" s="85"/>
      <c r="K30" s="85"/>
      <c r="L30" s="85"/>
      <c r="M30" s="85"/>
      <c r="N30" s="84"/>
      <c r="O30" s="146">
        <f t="shared" si="0"/>
        <v>0</v>
      </c>
      <c r="P30" s="86"/>
    </row>
    <row r="31" spans="1:16" ht="14.5" customHeight="1">
      <c r="A31" s="175">
        <v>41145</v>
      </c>
      <c r="B31" s="75"/>
      <c r="C31" s="83"/>
      <c r="D31" s="102"/>
      <c r="E31" s="99"/>
      <c r="F31" s="85"/>
      <c r="G31" s="85"/>
      <c r="H31" s="85"/>
      <c r="I31" s="85"/>
      <c r="J31" s="85"/>
      <c r="K31" s="85"/>
      <c r="L31" s="85"/>
      <c r="M31" s="85"/>
      <c r="N31" s="84"/>
      <c r="O31" s="146">
        <f t="shared" si="0"/>
        <v>0</v>
      </c>
      <c r="P31" s="86"/>
    </row>
    <row r="32" spans="1:16" ht="14.5" customHeight="1">
      <c r="A32" s="175">
        <v>41146</v>
      </c>
      <c r="B32" s="75"/>
      <c r="C32" s="83"/>
      <c r="D32" s="102"/>
      <c r="E32" s="99"/>
      <c r="F32" s="85"/>
      <c r="G32" s="85"/>
      <c r="H32" s="85"/>
      <c r="I32" s="85"/>
      <c r="J32" s="85"/>
      <c r="K32" s="85"/>
      <c r="L32" s="85"/>
      <c r="M32" s="85"/>
      <c r="N32" s="84"/>
      <c r="O32" s="146">
        <f t="shared" si="0"/>
        <v>0</v>
      </c>
      <c r="P32" s="86"/>
    </row>
    <row r="33" spans="1:16" ht="14.5" customHeight="1">
      <c r="A33" s="175">
        <v>41147</v>
      </c>
      <c r="B33" s="75"/>
      <c r="C33" s="83"/>
      <c r="D33" s="102"/>
      <c r="E33" s="99"/>
      <c r="F33" s="85"/>
      <c r="G33" s="85"/>
      <c r="H33" s="85"/>
      <c r="I33" s="85"/>
      <c r="J33" s="85"/>
      <c r="K33" s="85"/>
      <c r="L33" s="85"/>
      <c r="M33" s="85"/>
      <c r="N33" s="84"/>
      <c r="O33" s="146">
        <f t="shared" si="0"/>
        <v>0</v>
      </c>
      <c r="P33" s="86"/>
    </row>
    <row r="34" spans="1:16" ht="14.5" customHeight="1">
      <c r="A34" s="175">
        <v>41148</v>
      </c>
      <c r="B34" s="75"/>
      <c r="C34" s="83"/>
      <c r="D34" s="102"/>
      <c r="E34" s="99"/>
      <c r="F34" s="85"/>
      <c r="G34" s="85"/>
      <c r="H34" s="85"/>
      <c r="I34" s="85"/>
      <c r="J34" s="85"/>
      <c r="K34" s="85"/>
      <c r="L34" s="85"/>
      <c r="M34" s="85"/>
      <c r="N34" s="84"/>
      <c r="O34" s="146">
        <f t="shared" si="0"/>
        <v>0</v>
      </c>
      <c r="P34" s="86"/>
    </row>
    <row r="35" spans="1:16" ht="14.5" customHeight="1">
      <c r="A35" s="175">
        <v>41149</v>
      </c>
      <c r="B35" s="75"/>
      <c r="C35" s="83"/>
      <c r="D35" s="102"/>
      <c r="E35" s="99"/>
      <c r="F35" s="85"/>
      <c r="G35" s="85"/>
      <c r="H35" s="85"/>
      <c r="I35" s="85"/>
      <c r="J35" s="85"/>
      <c r="K35" s="85"/>
      <c r="L35" s="85"/>
      <c r="M35" s="85"/>
      <c r="N35" s="84"/>
      <c r="O35" s="146">
        <f t="shared" si="0"/>
        <v>0</v>
      </c>
      <c r="P35" s="86"/>
    </row>
    <row r="36" spans="1:16" ht="14.5" customHeight="1">
      <c r="A36" s="175">
        <v>41150</v>
      </c>
      <c r="B36" s="75"/>
      <c r="C36" s="83"/>
      <c r="D36" s="102"/>
      <c r="E36" s="99"/>
      <c r="F36" s="85"/>
      <c r="G36" s="85"/>
      <c r="H36" s="85"/>
      <c r="I36" s="85"/>
      <c r="J36" s="85"/>
      <c r="K36" s="85"/>
      <c r="L36" s="85"/>
      <c r="M36" s="85"/>
      <c r="N36" s="84"/>
      <c r="O36" s="146">
        <f t="shared" si="0"/>
        <v>0</v>
      </c>
      <c r="P36" s="86"/>
    </row>
    <row r="37" spans="1:16" ht="14.5" customHeight="1">
      <c r="A37" s="175">
        <v>41151</v>
      </c>
      <c r="B37" s="75"/>
      <c r="C37" s="83"/>
      <c r="D37" s="102"/>
      <c r="E37" s="99"/>
      <c r="F37" s="85"/>
      <c r="G37" s="85"/>
      <c r="H37" s="85"/>
      <c r="I37" s="85"/>
      <c r="J37" s="85"/>
      <c r="K37" s="85"/>
      <c r="L37" s="85"/>
      <c r="M37" s="85"/>
      <c r="N37" s="84"/>
      <c r="O37" s="146">
        <f t="shared" si="0"/>
        <v>0</v>
      </c>
      <c r="P37" s="86"/>
    </row>
    <row r="38" spans="1:16" ht="14.5" customHeight="1" thickBot="1">
      <c r="A38" s="175">
        <v>41152</v>
      </c>
      <c r="B38" s="75"/>
      <c r="C38" s="83"/>
      <c r="D38" s="102"/>
      <c r="E38" s="99"/>
      <c r="F38" s="85"/>
      <c r="G38" s="85"/>
      <c r="H38" s="85"/>
      <c r="I38" s="85"/>
      <c r="J38" s="85"/>
      <c r="K38" s="85"/>
      <c r="L38" s="85"/>
      <c r="M38" s="85"/>
      <c r="N38" s="84"/>
      <c r="O38" s="146">
        <f t="shared" si="0"/>
        <v>0</v>
      </c>
      <c r="P38" s="88" t="s">
        <v>4</v>
      </c>
    </row>
    <row r="39" spans="1:16" ht="14.5" customHeight="1" thickBot="1">
      <c r="A39" s="110"/>
      <c r="B39" s="23"/>
      <c r="C39" s="89"/>
      <c r="D39" s="89" t="s">
        <v>30</v>
      </c>
      <c r="E39" s="90">
        <f t="shared" ref="E39:N39" si="1">SUM(E8:E38)</f>
        <v>0</v>
      </c>
      <c r="F39" s="90">
        <f t="shared" si="1"/>
        <v>0</v>
      </c>
      <c r="G39" s="90">
        <f t="shared" si="1"/>
        <v>0</v>
      </c>
      <c r="H39" s="90">
        <f t="shared" si="1"/>
        <v>0</v>
      </c>
      <c r="I39" s="90">
        <f t="shared" si="1"/>
        <v>0</v>
      </c>
      <c r="J39" s="90">
        <f t="shared" si="1"/>
        <v>0</v>
      </c>
      <c r="K39" s="90">
        <f t="shared" si="1"/>
        <v>0</v>
      </c>
      <c r="L39" s="90">
        <f t="shared" si="1"/>
        <v>0</v>
      </c>
      <c r="M39" s="90">
        <f t="shared" si="1"/>
        <v>0</v>
      </c>
      <c r="N39" s="90">
        <f t="shared" si="1"/>
        <v>0</v>
      </c>
      <c r="O39" s="106">
        <f t="shared" ref="O39" si="2">SUM(O8:O38)</f>
        <v>0</v>
      </c>
      <c r="P39" s="105">
        <f>A39*STARTSIDA!C33/5</f>
        <v>0</v>
      </c>
    </row>
    <row r="40" spans="1:16" ht="20" customHeight="1">
      <c r="A40" s="24" t="s">
        <v>26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 t="s">
        <v>5</v>
      </c>
      <c r="P40" s="26">
        <f>O39-P39</f>
        <v>0</v>
      </c>
    </row>
    <row r="41" spans="1:16" ht="14.25" customHeight="1">
      <c r="A41" s="27"/>
      <c r="B41" s="28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6" ht="0.75" customHeight="1">
      <c r="A42" s="2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6" ht="18" customHeight="1">
      <c r="A43" s="111" t="s">
        <v>33</v>
      </c>
      <c r="B43" s="109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6" ht="18" customHeight="1">
      <c r="A44" s="111" t="s">
        <v>34</v>
      </c>
      <c r="B44" s="109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6" ht="18" customHeight="1">
      <c r="A45" s="27"/>
      <c r="B45" s="28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6" ht="18" customHeight="1">
      <c r="A46" s="27"/>
      <c r="B46" s="28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6" ht="18" customHeight="1">
      <c r="A47" s="27"/>
      <c r="B47" s="28"/>
      <c r="C47" s="28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6" ht="18" customHeight="1">
      <c r="A48" s="27"/>
      <c r="B48" s="28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ht="18" customHeight="1">
      <c r="A49" s="27"/>
      <c r="B49" s="30"/>
      <c r="C49" s="30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1" spans="1:13" ht="15">
      <c r="A51" s="27"/>
      <c r="B51" s="30"/>
      <c r="C51" s="30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15"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  <c r="M52" s="1"/>
    </row>
    <row r="54" spans="1:13">
      <c r="B54" s="8"/>
      <c r="C54" s="8"/>
    </row>
  </sheetData>
  <sheetCalcPr fullCalcOnLoad="1"/>
  <sheetProtection password="CF3F" sheet="1" objects="1" scenarios="1"/>
  <mergeCells count="1">
    <mergeCell ref="C7:D7"/>
  </mergeCells>
  <phoneticPr fontId="0" type="noConversion"/>
  <conditionalFormatting sqref="A8:A38">
    <cfRule type="expression" dxfId="364" priority="202">
      <formula>WEEKDAY(A8,2)&gt;5</formula>
    </cfRule>
  </conditionalFormatting>
  <conditionalFormatting sqref="A8:A38">
    <cfRule type="expression" priority="201">
      <formula>WEEKDAY(7)</formula>
    </cfRule>
  </conditionalFormatting>
  <conditionalFormatting sqref="D1">
    <cfRule type="expression" dxfId="363" priority="194">
      <formula>SUM(E8:E38)&gt;0</formula>
    </cfRule>
  </conditionalFormatting>
  <conditionalFormatting sqref="D2">
    <cfRule type="expression" dxfId="362" priority="193">
      <formula>SUM(F8:F38)&gt;0</formula>
    </cfRule>
  </conditionalFormatting>
  <conditionalFormatting sqref="D3">
    <cfRule type="expression" dxfId="361" priority="192">
      <formula>SUM(G8:G38)&gt;0</formula>
    </cfRule>
  </conditionalFormatting>
  <conditionalFormatting sqref="D5">
    <cfRule type="expression" dxfId="360" priority="191">
      <formula>SUM(I8:I38)&gt;0</formula>
    </cfRule>
  </conditionalFormatting>
  <conditionalFormatting sqref="D4">
    <cfRule type="expression" dxfId="359" priority="190">
      <formula>SUM(H8:H38)&gt;0</formula>
    </cfRule>
  </conditionalFormatting>
  <conditionalFormatting sqref="J1">
    <cfRule type="expression" dxfId="358" priority="189">
      <formula>SUM(J8:J38)&gt;0</formula>
    </cfRule>
  </conditionalFormatting>
  <conditionalFormatting sqref="J2">
    <cfRule type="expression" dxfId="357" priority="188">
      <formula>SUM(K8:K38)&gt;0</formula>
    </cfRule>
  </conditionalFormatting>
  <conditionalFormatting sqref="J3">
    <cfRule type="expression" dxfId="356" priority="187">
      <formula>SUM(L8:L38)&gt;0</formula>
    </cfRule>
  </conditionalFormatting>
  <conditionalFormatting sqref="J4">
    <cfRule type="expression" dxfId="355" priority="186">
      <formula>SUM(M8:M38)&gt;0</formula>
    </cfRule>
  </conditionalFormatting>
  <conditionalFormatting sqref="J5">
    <cfRule type="expression" dxfId="354" priority="185">
      <formula>SUM(N8:N38)&gt;0</formula>
    </cfRule>
  </conditionalFormatting>
  <conditionalFormatting sqref="O8">
    <cfRule type="cellIs" dxfId="353" priority="61" operator="lessThan">
      <formula>D8</formula>
    </cfRule>
    <cfRule type="cellIs" dxfId="352" priority="62" operator="greaterThan">
      <formula>D8</formula>
    </cfRule>
  </conditionalFormatting>
  <conditionalFormatting sqref="O9">
    <cfRule type="cellIs" dxfId="351" priority="59" operator="lessThan">
      <formula>D9</formula>
    </cfRule>
    <cfRule type="cellIs" dxfId="350" priority="60" operator="greaterThan">
      <formula>D9</formula>
    </cfRule>
  </conditionalFormatting>
  <conditionalFormatting sqref="O10">
    <cfRule type="cellIs" dxfId="349" priority="57" operator="lessThan">
      <formula>D10</formula>
    </cfRule>
    <cfRule type="cellIs" dxfId="348" priority="58" operator="greaterThan">
      <formula>D10</formula>
    </cfRule>
  </conditionalFormatting>
  <conditionalFormatting sqref="O11">
    <cfRule type="cellIs" dxfId="347" priority="55" operator="lessThan">
      <formula>D11</formula>
    </cfRule>
    <cfRule type="cellIs" dxfId="346" priority="56" operator="greaterThan">
      <formula>D11</formula>
    </cfRule>
  </conditionalFormatting>
  <conditionalFormatting sqref="O12">
    <cfRule type="cellIs" dxfId="345" priority="53" operator="lessThan">
      <formula>D12</formula>
    </cfRule>
    <cfRule type="cellIs" dxfId="344" priority="54" operator="greaterThan">
      <formula>D12</formula>
    </cfRule>
  </conditionalFormatting>
  <conditionalFormatting sqref="O13">
    <cfRule type="cellIs" dxfId="343" priority="51" operator="lessThan">
      <formula>D13</formula>
    </cfRule>
    <cfRule type="cellIs" dxfId="342" priority="52" operator="greaterThan">
      <formula>D13</formula>
    </cfRule>
  </conditionalFormatting>
  <conditionalFormatting sqref="O14">
    <cfRule type="cellIs" dxfId="341" priority="49" operator="lessThan">
      <formula>D14</formula>
    </cfRule>
    <cfRule type="cellIs" dxfId="340" priority="50" operator="greaterThan">
      <formula>D14</formula>
    </cfRule>
  </conditionalFormatting>
  <conditionalFormatting sqref="O15">
    <cfRule type="cellIs" dxfId="339" priority="47" operator="lessThan">
      <formula>D15</formula>
    </cfRule>
    <cfRule type="cellIs" dxfId="338" priority="48" operator="greaterThan">
      <formula>D15</formula>
    </cfRule>
  </conditionalFormatting>
  <conditionalFormatting sqref="O16">
    <cfRule type="cellIs" dxfId="337" priority="45" operator="lessThan">
      <formula>D16</formula>
    </cfRule>
    <cfRule type="cellIs" dxfId="336" priority="46" operator="greaterThan">
      <formula>D16</formula>
    </cfRule>
  </conditionalFormatting>
  <conditionalFormatting sqref="O17">
    <cfRule type="cellIs" dxfId="335" priority="43" operator="lessThan">
      <formula>D17</formula>
    </cfRule>
    <cfRule type="cellIs" dxfId="334" priority="44" operator="greaterThan">
      <formula>D17</formula>
    </cfRule>
  </conditionalFormatting>
  <conditionalFormatting sqref="O18">
    <cfRule type="cellIs" dxfId="333" priority="41" operator="lessThan">
      <formula>D18</formula>
    </cfRule>
    <cfRule type="cellIs" dxfId="332" priority="42" operator="greaterThan">
      <formula>D18</formula>
    </cfRule>
  </conditionalFormatting>
  <conditionalFormatting sqref="O19">
    <cfRule type="cellIs" dxfId="331" priority="39" operator="lessThan">
      <formula>D19</formula>
    </cfRule>
    <cfRule type="cellIs" dxfId="330" priority="40" operator="greaterThan">
      <formula>D19</formula>
    </cfRule>
  </conditionalFormatting>
  <conditionalFormatting sqref="O20">
    <cfRule type="cellIs" dxfId="329" priority="37" operator="lessThan">
      <formula>D20</formula>
    </cfRule>
    <cfRule type="cellIs" dxfId="328" priority="38" operator="greaterThan">
      <formula>D20</formula>
    </cfRule>
  </conditionalFormatting>
  <conditionalFormatting sqref="O21">
    <cfRule type="cellIs" dxfId="327" priority="35" operator="lessThan">
      <formula>D21</formula>
    </cfRule>
    <cfRule type="cellIs" dxfId="326" priority="36" operator="greaterThan">
      <formula>D21</formula>
    </cfRule>
  </conditionalFormatting>
  <conditionalFormatting sqref="O22">
    <cfRule type="cellIs" dxfId="325" priority="33" operator="lessThan">
      <formula>D22</formula>
    </cfRule>
    <cfRule type="cellIs" dxfId="324" priority="34" operator="greaterThan">
      <formula>D22</formula>
    </cfRule>
  </conditionalFormatting>
  <conditionalFormatting sqref="O23">
    <cfRule type="cellIs" dxfId="323" priority="31" operator="lessThan">
      <formula>D23</formula>
    </cfRule>
    <cfRule type="cellIs" dxfId="322" priority="32" operator="greaterThan">
      <formula>D23</formula>
    </cfRule>
  </conditionalFormatting>
  <conditionalFormatting sqref="O24">
    <cfRule type="cellIs" dxfId="321" priority="29" operator="lessThan">
      <formula>D24</formula>
    </cfRule>
    <cfRule type="cellIs" dxfId="320" priority="30" operator="greaterThan">
      <formula>D24</formula>
    </cfRule>
  </conditionalFormatting>
  <conditionalFormatting sqref="O25">
    <cfRule type="cellIs" dxfId="319" priority="27" operator="lessThan">
      <formula>D25</formula>
    </cfRule>
    <cfRule type="cellIs" dxfId="318" priority="28" operator="greaterThan">
      <formula>D25</formula>
    </cfRule>
  </conditionalFormatting>
  <conditionalFormatting sqref="O26">
    <cfRule type="cellIs" dxfId="317" priority="25" operator="lessThan">
      <formula>D26</formula>
    </cfRule>
    <cfRule type="cellIs" dxfId="316" priority="26" operator="greaterThan">
      <formula>D26</formula>
    </cfRule>
  </conditionalFormatting>
  <conditionalFormatting sqref="O27">
    <cfRule type="cellIs" dxfId="315" priority="23" operator="lessThan">
      <formula>D27</formula>
    </cfRule>
    <cfRule type="cellIs" dxfId="314" priority="24" operator="greaterThan">
      <formula>D27</formula>
    </cfRule>
  </conditionalFormatting>
  <conditionalFormatting sqref="O28">
    <cfRule type="cellIs" dxfId="313" priority="21" operator="lessThan">
      <formula>D28</formula>
    </cfRule>
    <cfRule type="cellIs" dxfId="312" priority="22" operator="greaterThan">
      <formula>D28</formula>
    </cfRule>
  </conditionalFormatting>
  <conditionalFormatting sqref="O29">
    <cfRule type="cellIs" dxfId="311" priority="19" operator="lessThan">
      <formula>D29</formula>
    </cfRule>
    <cfRule type="cellIs" dxfId="310" priority="20" operator="greaterThan">
      <formula>D29</formula>
    </cfRule>
  </conditionalFormatting>
  <conditionalFormatting sqref="O30">
    <cfRule type="cellIs" dxfId="309" priority="17" operator="lessThan">
      <formula>D30</formula>
    </cfRule>
    <cfRule type="cellIs" dxfId="308" priority="18" operator="greaterThan">
      <formula>D30</formula>
    </cfRule>
  </conditionalFormatting>
  <conditionalFormatting sqref="O31">
    <cfRule type="cellIs" dxfId="307" priority="15" operator="lessThan">
      <formula>D31</formula>
    </cfRule>
    <cfRule type="cellIs" dxfId="306" priority="16" operator="greaterThan">
      <formula>D31</formula>
    </cfRule>
  </conditionalFormatting>
  <conditionalFormatting sqref="O32">
    <cfRule type="cellIs" dxfId="305" priority="13" operator="lessThan">
      <formula>D32</formula>
    </cfRule>
    <cfRule type="cellIs" dxfId="304" priority="14" operator="greaterThan">
      <formula>D32</formula>
    </cfRule>
  </conditionalFormatting>
  <conditionalFormatting sqref="O33">
    <cfRule type="cellIs" dxfId="303" priority="11" operator="lessThan">
      <formula>D33</formula>
    </cfRule>
    <cfRule type="cellIs" dxfId="302" priority="12" operator="greaterThan">
      <formula>D33</formula>
    </cfRule>
  </conditionalFormatting>
  <conditionalFormatting sqref="O34">
    <cfRule type="cellIs" dxfId="301" priority="9" operator="lessThan">
      <formula>D34</formula>
    </cfRule>
    <cfRule type="cellIs" dxfId="300" priority="10" operator="greaterThan">
      <formula>D34</formula>
    </cfRule>
  </conditionalFormatting>
  <conditionalFormatting sqref="O35">
    <cfRule type="cellIs" dxfId="299" priority="7" operator="lessThan">
      <formula>D35</formula>
    </cfRule>
    <cfRule type="cellIs" dxfId="298" priority="8" operator="greaterThan">
      <formula>D35</formula>
    </cfRule>
  </conditionalFormatting>
  <conditionalFormatting sqref="O36">
    <cfRule type="cellIs" dxfId="297" priority="5" operator="lessThan">
      <formula>D36</formula>
    </cfRule>
    <cfRule type="cellIs" dxfId="296" priority="6" operator="greaterThan">
      <formula>D36</formula>
    </cfRule>
  </conditionalFormatting>
  <conditionalFormatting sqref="O37">
    <cfRule type="cellIs" dxfId="295" priority="3" operator="lessThan">
      <formula>D37</formula>
    </cfRule>
    <cfRule type="cellIs" dxfId="294" priority="4" operator="greaterThan">
      <formula>D37</formula>
    </cfRule>
  </conditionalFormatting>
  <conditionalFormatting sqref="O38">
    <cfRule type="cellIs" dxfId="293" priority="1" operator="lessThan">
      <formula>D38</formula>
    </cfRule>
    <cfRule type="cellIs" dxfId="292" priority="2" operator="greaterThan">
      <formula>D38</formula>
    </cfRule>
  </conditionalFormatting>
  <dataValidations count="1">
    <dataValidation operator="equal" allowBlank="1" showInputMessage="1" showErrorMessage="1" errorTitle="Total arbetstid" error="Den totala arbetstiden måste överrensstämma med den totala arbetstiden i kolumn AI." promptTitle="Totala arbetstid" prompt="Mata här in den totala arbetstiden per dag som du själv räknat ihop. Den totala arbetstiden måste överrensstämma med den totala arbetstiden i kolumn AI. Detta är bara en kontroll." sqref="D8:D38"/>
  </dataValidations>
  <pageMargins left="0.17" right="0" top="0" bottom="0" header="0" footer="0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STARTSIDA</vt:lpstr>
      <vt:lpstr>Jan 2012</vt:lpstr>
      <vt:lpstr>Feb 2012</vt:lpstr>
      <vt:lpstr>Mars 2012</vt:lpstr>
      <vt:lpstr>April 2012</vt:lpstr>
      <vt:lpstr>Maj 2012</vt:lpstr>
      <vt:lpstr>Juni 2012</vt:lpstr>
      <vt:lpstr>Juli 2012</vt:lpstr>
      <vt:lpstr>Aug 2012</vt:lpstr>
      <vt:lpstr>Sep 2012</vt:lpstr>
      <vt:lpstr>Okt 2012</vt:lpstr>
      <vt:lpstr>Nov 2012</vt:lpstr>
      <vt:lpstr>Dec 2012</vt:lpstr>
      <vt:lpstr>UPPFÖLJNING</vt:lpstr>
    </vt:vector>
  </TitlesOfParts>
  <Company>Svenska Yrkesinstitutet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lhekman</dc:creator>
  <cp:lastModifiedBy>Fjalar Fors</cp:lastModifiedBy>
  <cp:lastPrinted>2011-12-28T11:58:23Z</cp:lastPrinted>
  <dcterms:created xsi:type="dcterms:W3CDTF">2005-01-11T06:01:53Z</dcterms:created>
  <dcterms:modified xsi:type="dcterms:W3CDTF">2012-04-10T08:04:16Z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0x0101004F91CC0AA5DD9841B9EF5CD15A4F05D2</vt:lpwstr>
  </property>
</Properties>
</file>